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uil de Rentabilité" sheetId="1" state="visible" r:id="rId1"/>
    <sheet xmlns:r="http://schemas.openxmlformats.org/officeDocument/2006/relationships" name="Graphique Seuil" sheetId="2" state="visible" r:id="rId2"/>
    <sheet xmlns:r="http://schemas.openxmlformats.org/officeDocument/2006/relationships" name="Analyse Scénarios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#,##0 &quot;unités&quot;"/>
  </numFmts>
  <fonts count="21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93C5FD"/>
      <sz val="11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i val="1"/>
      <color rgb="006B7280"/>
      <sz val="11"/>
    </font>
    <font>
      <name val="Calibri"/>
      <i val="1"/>
      <color rgb="003B82F6"/>
      <sz val="11"/>
    </font>
    <font>
      <name val="Calibri"/>
      <b val="1"/>
      <color rgb="001E3A8A"/>
      <sz val="11"/>
    </font>
    <font>
      <name val="Calibri"/>
      <b val="1"/>
      <color rgb="00FFFFFF"/>
      <sz val="13"/>
    </font>
    <font>
      <name val="Calibri"/>
      <b val="1"/>
      <color rgb="001E3A8A"/>
      <sz val="12"/>
    </font>
    <font>
      <name val="Calibri"/>
      <b val="1"/>
      <color rgb="00FFFFFF"/>
      <sz val="10"/>
    </font>
    <font>
      <name val="Calibri"/>
      <color rgb="00111827"/>
      <sz val="11"/>
    </font>
    <font>
      <name val="Calibri"/>
      <color rgb="00111827"/>
      <sz val="10"/>
    </font>
    <font>
      <name val="Calibri"/>
      <b val="1"/>
      <sz val="10"/>
    </font>
    <font>
      <name val="Calibri"/>
      <b val="1"/>
      <color rgb="00FFFFFF"/>
      <sz val="18"/>
    </font>
    <font>
      <name val="Calibri"/>
      <color rgb="00EF4444"/>
      <sz val="11"/>
    </font>
    <font>
      <name val="Calibri"/>
      <b val="1"/>
      <color rgb="0010B981"/>
      <sz val="11"/>
    </font>
    <font>
      <name val="Calibri"/>
      <b val="1"/>
      <color rgb="001E3A8A"/>
      <sz val="10"/>
    </font>
    <font>
      <name val="Calibri"/>
      <color rgb="0010B981"/>
      <sz val="11"/>
    </font>
    <font>
      <name val="Calibri"/>
      <b val="1"/>
      <color rgb="00F59E0B"/>
      <sz val="11"/>
    </font>
  </fonts>
  <fills count="12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2563EB"/>
      </patternFill>
    </fill>
    <fill>
      <patternFill patternType="solid">
        <fgColor rgb="003B82F6"/>
      </patternFill>
    </fill>
    <fill>
      <patternFill patternType="solid">
        <fgColor rgb="00F3F4F6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10B981"/>
      </patternFill>
    </fill>
    <fill>
      <patternFill patternType="solid">
        <fgColor rgb="00FEF9C3"/>
      </patternFill>
    </fill>
    <fill>
      <patternFill patternType="solid">
        <fgColor rgb="00FEF3C7"/>
      </patternFill>
    </fill>
  </fills>
  <borders count="15">
    <border>
      <left/>
      <right/>
      <top/>
      <bottom/>
      <diagonal/>
    </border>
    <border>
      <left style="medium">
        <color rgb="00FFFFFF"/>
      </left>
      <right style="medium">
        <color rgb="00FFFFFF"/>
      </right>
      <top style="medium">
        <color rgb="00FFFFFF"/>
      </top>
      <bottom style="medium">
        <color rgb="00FFFFFF"/>
      </bottom>
    </border>
    <border>
      <left/>
      <right/>
      <top style="medium">
        <color rgb="00FFFFFF"/>
      </top>
      <bottom/>
      <diagonal/>
    </border>
    <border>
      <left/>
      <right style="medium">
        <color rgb="00FFFFFF"/>
      </right>
      <top style="medium">
        <color rgb="00FFFFFF"/>
      </top>
      <bottom/>
      <diagonal/>
    </border>
    <border>
      <left/>
      <right/>
      <top style="medium">
        <color rgb="00FFFFFF"/>
      </top>
      <bottom style="medium">
        <color rgb="00FFFFFF"/>
      </bottom>
      <diagonal/>
    </border>
    <border>
      <left/>
      <right style="medium">
        <color rgb="00FFFFFF"/>
      </right>
      <top style="medium">
        <color rgb="00FFFFFF"/>
      </top>
      <bottom style="medium">
        <color rgb="00FFFFFF"/>
      </bottom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 style="medium">
        <color rgb="00F59E0B"/>
      </left>
      <right style="medium">
        <color rgb="00F59E0B"/>
      </right>
      <top style="thin">
        <color rgb="00F59E0B"/>
      </top>
      <bottom style="thin">
        <color rgb="00F59E0B"/>
      </bottom>
    </border>
    <border>
      <left style="thin">
        <color rgb="003B82F6"/>
      </left>
      <right style="thin">
        <color rgb="003B82F6"/>
      </right>
      <top style="thin">
        <color rgb="003B82F6"/>
      </top>
      <bottom style="thin">
        <color rgb="003B82F6"/>
      </bottom>
    </border>
    <border>
      <left style="medium">
        <color rgb="0010B981"/>
      </left>
      <right style="medium">
        <color rgb="0010B981"/>
      </right>
      <top style="medium">
        <color rgb="0010B981"/>
      </top>
      <bottom style="medium">
        <color rgb="0010B981"/>
      </bottom>
    </border>
    <border>
      <left style="medium">
        <color rgb="003B82F6"/>
      </left>
      <right style="medium">
        <color rgb="003B82F6"/>
      </right>
      <top style="medium">
        <color rgb="003B82F6"/>
      </top>
      <bottom style="medium">
        <color rgb="003B82F6"/>
      </bottom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 style="thick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</borders>
  <cellStyleXfs count="1">
    <xf numFmtId="0" fontId="0" fillId="0" borderId="0"/>
  </cellStyleXfs>
  <cellXfs count="6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4" fillId="4" borderId="6" applyAlignment="1" pivotButton="0" quotePrefix="0" xfId="0">
      <alignment horizontal="center" vertical="center" wrapText="1"/>
    </xf>
    <xf numFmtId="0" fontId="5" fillId="5" borderId="7" applyAlignment="1" pivotButton="0" quotePrefix="0" xfId="0">
      <alignment horizontal="left" vertical="center"/>
    </xf>
    <xf numFmtId="4" fontId="5" fillId="6" borderId="9" applyAlignment="1" pivotButton="0" quotePrefix="0" xfId="0">
      <alignment horizontal="right" vertical="center"/>
    </xf>
    <xf numFmtId="0" fontId="6" fillId="7" borderId="7" applyAlignment="1" pivotButton="0" quotePrefix="0" xfId="0">
      <alignment horizontal="left" vertical="center"/>
    </xf>
    <xf numFmtId="3" fontId="5" fillId="6" borderId="9" applyAlignment="1" pivotButton="0" quotePrefix="0" xfId="0">
      <alignment horizontal="right" vertical="center"/>
    </xf>
    <xf numFmtId="0" fontId="4" fillId="2" borderId="6" applyAlignment="1" pivotButton="0" quotePrefix="0" xfId="0">
      <alignment horizontal="center" vertical="center" wrapText="1"/>
    </xf>
    <xf numFmtId="164" fontId="6" fillId="5" borderId="7" applyAlignment="1" pivotButton="0" quotePrefix="0" xfId="0">
      <alignment horizontal="left" vertical="center"/>
    </xf>
    <xf numFmtId="164" fontId="8" fillId="8" borderId="10" applyAlignment="1" pivotButton="0" quotePrefix="0" xfId="0">
      <alignment horizontal="right" vertical="center"/>
    </xf>
    <xf numFmtId="0" fontId="6" fillId="5" borderId="7" applyAlignment="1" pivotButton="0" quotePrefix="0" xfId="0">
      <alignment horizontal="left" vertical="center" wrapText="1"/>
    </xf>
    <xf numFmtId="0" fontId="5" fillId="7" borderId="7" applyAlignment="1" pivotButton="0" quotePrefix="0" xfId="0">
      <alignment horizontal="left" vertical="center"/>
    </xf>
    <xf numFmtId="165" fontId="8" fillId="8" borderId="10" applyAlignment="1" pivotButton="0" quotePrefix="0" xfId="0">
      <alignment horizontal="right" vertical="center"/>
    </xf>
    <xf numFmtId="0" fontId="6" fillId="7" borderId="7" applyAlignment="1" pivotButton="0" quotePrefix="0" xfId="0">
      <alignment horizontal="left" vertical="center" wrapText="1"/>
    </xf>
    <xf numFmtId="3" fontId="6" fillId="5" borderId="7" applyAlignment="1" pivotButton="0" quotePrefix="0" xfId="0">
      <alignment horizontal="left" vertical="center"/>
    </xf>
    <xf numFmtId="3" fontId="8" fillId="8" borderId="10" applyAlignment="1" pivotButton="0" quotePrefix="0" xfId="0">
      <alignment horizontal="right" vertical="center"/>
    </xf>
    <xf numFmtId="164" fontId="6" fillId="7" borderId="7" applyAlignment="1" pivotButton="0" quotePrefix="0" xfId="0">
      <alignment horizontal="left" vertical="center"/>
    </xf>
    <xf numFmtId="3" fontId="6" fillId="7" borderId="7" applyAlignment="1" pivotButton="0" quotePrefix="0" xfId="0">
      <alignment horizontal="left" vertical="center"/>
    </xf>
    <xf numFmtId="0" fontId="9" fillId="9" borderId="11" applyAlignment="1" pivotButton="0" quotePrefix="0" xfId="0">
      <alignment horizontal="center" vertical="center"/>
    </xf>
    <xf numFmtId="0" fontId="10" fillId="8" borderId="12" applyAlignment="1" pivotButton="0" quotePrefix="0" xfId="0">
      <alignment horizontal="center" vertical="center"/>
    </xf>
    <xf numFmtId="0" fontId="11" fillId="2" borderId="6" applyAlignment="1" pivotButton="0" quotePrefix="0" xfId="0">
      <alignment horizontal="center" vertical="center" wrapText="1"/>
    </xf>
    <xf numFmtId="166" fontId="12" fillId="5" borderId="7" applyAlignment="1" pivotButton="0" quotePrefix="0" xfId="0">
      <alignment horizontal="right" vertical="center"/>
    </xf>
    <xf numFmtId="164" fontId="13" fillId="5" borderId="7" applyAlignment="1" pivotButton="0" quotePrefix="0" xfId="0">
      <alignment horizontal="right" vertical="center"/>
    </xf>
    <xf numFmtId="164" fontId="14" fillId="5" borderId="13" applyAlignment="1" pivotButton="0" quotePrefix="0" xfId="0">
      <alignment horizontal="right" vertical="center"/>
    </xf>
    <xf numFmtId="0" fontId="14" fillId="5" borderId="7" applyAlignment="1" pivotButton="0" quotePrefix="0" xfId="0">
      <alignment horizontal="center" vertical="center"/>
    </xf>
    <xf numFmtId="166" fontId="12" fillId="7" borderId="7" applyAlignment="1" pivotButton="0" quotePrefix="0" xfId="0">
      <alignment horizontal="right" vertical="center"/>
    </xf>
    <xf numFmtId="164" fontId="13" fillId="7" borderId="7" applyAlignment="1" pivotButton="0" quotePrefix="0" xfId="0">
      <alignment horizontal="right" vertical="center"/>
    </xf>
    <xf numFmtId="164" fontId="14" fillId="7" borderId="13" applyAlignment="1" pivotButton="0" quotePrefix="0" xfId="0">
      <alignment horizontal="right" vertical="center"/>
    </xf>
    <xf numFmtId="0" fontId="14" fillId="7" borderId="7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11" fillId="4" borderId="6" applyAlignment="1" pivotButton="0" quotePrefix="0" xfId="0">
      <alignment horizontal="center" vertical="center" wrapText="1"/>
    </xf>
    <xf numFmtId="3" fontId="0" fillId="5" borderId="7" applyAlignment="1" pivotButton="0" quotePrefix="0" xfId="0">
      <alignment horizontal="right" vertical="center"/>
    </xf>
    <xf numFmtId="4" fontId="0" fillId="5" borderId="7" applyAlignment="1" pivotButton="0" quotePrefix="0" xfId="0">
      <alignment horizontal="right" vertical="center"/>
    </xf>
    <xf numFmtId="3" fontId="0" fillId="7" borderId="7" applyAlignment="1" pivotButton="0" quotePrefix="0" xfId="0">
      <alignment horizontal="right" vertical="center"/>
    </xf>
    <xf numFmtId="4" fontId="0" fillId="7" borderId="7" applyAlignment="1" pivotButton="0" quotePrefix="0" xfId="0">
      <alignment horizontal="right" vertical="center"/>
    </xf>
    <xf numFmtId="0" fontId="15" fillId="2" borderId="0" applyAlignment="1" pivotButton="0" quotePrefix="0" xfId="0">
      <alignment horizontal="left" vertical="center"/>
    </xf>
    <xf numFmtId="0" fontId="11" fillId="3" borderId="6" applyAlignment="1" pivotButton="0" quotePrefix="0" xfId="0">
      <alignment horizontal="center" vertical="center" wrapText="1"/>
    </xf>
    <xf numFmtId="164" fontId="12" fillId="5" borderId="7" applyAlignment="1" pivotButton="0" quotePrefix="0" xfId="0">
      <alignment horizontal="right" vertical="center"/>
    </xf>
    <xf numFmtId="165" fontId="12" fillId="5" borderId="7" applyAlignment="1" pivotButton="0" quotePrefix="0" xfId="0">
      <alignment horizontal="right" vertical="center"/>
    </xf>
    <xf numFmtId="3" fontId="12" fillId="5" borderId="7" applyAlignment="1" pivotButton="0" quotePrefix="0" xfId="0">
      <alignment horizontal="right" vertical="center"/>
    </xf>
    <xf numFmtId="165" fontId="16" fillId="5" borderId="7" applyAlignment="1" pivotButton="0" quotePrefix="0" xfId="0">
      <alignment horizontal="right" vertical="center"/>
    </xf>
    <xf numFmtId="164" fontId="12" fillId="7" borderId="7" applyAlignment="1" pivotButton="0" quotePrefix="0" xfId="0">
      <alignment horizontal="right" vertical="center"/>
    </xf>
    <xf numFmtId="165" fontId="12" fillId="7" borderId="7" applyAlignment="1" pivotButton="0" quotePrefix="0" xfId="0">
      <alignment horizontal="right" vertical="center"/>
    </xf>
    <xf numFmtId="3" fontId="12" fillId="7" borderId="7" applyAlignment="1" pivotButton="0" quotePrefix="0" xfId="0">
      <alignment horizontal="right" vertical="center"/>
    </xf>
    <xf numFmtId="165" fontId="16" fillId="7" borderId="7" applyAlignment="1" pivotButton="0" quotePrefix="0" xfId="0">
      <alignment horizontal="right" vertical="center"/>
    </xf>
    <xf numFmtId="164" fontId="18" fillId="10" borderId="7" applyAlignment="1" pivotButton="0" quotePrefix="0" xfId="0">
      <alignment horizontal="right" vertical="center"/>
    </xf>
    <xf numFmtId="164" fontId="5" fillId="10" borderId="7" applyAlignment="1" pivotButton="0" quotePrefix="0" xfId="0">
      <alignment horizontal="right" vertical="center"/>
    </xf>
    <xf numFmtId="165" fontId="5" fillId="10" borderId="7" applyAlignment="1" pivotButton="0" quotePrefix="0" xfId="0">
      <alignment horizontal="right" vertical="center"/>
    </xf>
    <xf numFmtId="3" fontId="5" fillId="10" borderId="7" applyAlignment="1" pivotButton="0" quotePrefix="0" xfId="0">
      <alignment horizontal="right" vertical="center"/>
    </xf>
    <xf numFmtId="165" fontId="17" fillId="10" borderId="7" applyAlignment="1" pivotButton="0" quotePrefix="0" xfId="0">
      <alignment horizontal="right" vertical="center"/>
    </xf>
    <xf numFmtId="165" fontId="19" fillId="7" borderId="7" applyAlignment="1" pivotButton="0" quotePrefix="0" xfId="0">
      <alignment horizontal="right" vertical="center"/>
    </xf>
    <xf numFmtId="165" fontId="19" fillId="5" borderId="7" applyAlignment="1" pivotButton="0" quotePrefix="0" xfId="0">
      <alignment horizontal="right" vertical="center"/>
    </xf>
    <xf numFmtId="0" fontId="5" fillId="10" borderId="7" applyAlignment="1" pivotButton="0" quotePrefix="0" xfId="0">
      <alignment horizontal="right" vertical="center"/>
    </xf>
    <xf numFmtId="0" fontId="12" fillId="5" borderId="7" applyAlignment="1" pivotButton="0" quotePrefix="0" xfId="0">
      <alignment horizontal="left" vertical="center" wrapText="1"/>
    </xf>
    <xf numFmtId="0" fontId="20" fillId="5" borderId="7" applyAlignment="1" pivotButton="0" quotePrefix="0" xfId="0">
      <alignment horizontal="center" vertical="center"/>
    </xf>
    <xf numFmtId="0" fontId="12" fillId="7" borderId="7" applyAlignment="1" pivotButton="0" quotePrefix="0" xfId="0">
      <alignment horizontal="left" vertical="center" wrapText="1"/>
    </xf>
    <xf numFmtId="0" fontId="20" fillId="7" borderId="7" applyAlignment="1" pivotButton="0" quotePrefix="0" xfId="0">
      <alignment horizontal="center" vertical="center"/>
    </xf>
    <xf numFmtId="0" fontId="17" fillId="7" borderId="7" applyAlignment="1" pivotButton="0" quotePrefix="0" xfId="0">
      <alignment horizontal="center" vertical="center"/>
    </xf>
    <xf numFmtId="0" fontId="17" fillId="5" borderId="7" applyAlignment="1" pivotButton="0" quotePrefix="0" xfId="0">
      <alignment horizontal="center" vertical="center"/>
    </xf>
    <xf numFmtId="0" fontId="4" fillId="2" borderId="7" applyAlignment="1" pivotButton="0" quotePrefix="0" xfId="0">
      <alignment horizontal="center" vertical="center"/>
    </xf>
    <xf numFmtId="0" fontId="5" fillId="8" borderId="7" applyAlignment="1" pivotButton="0" quotePrefix="0" xfId="0">
      <alignment horizontal="left" vertical="center"/>
    </xf>
    <xf numFmtId="0" fontId="12" fillId="8" borderId="7" applyAlignment="1" pivotButton="0" quotePrefix="0" xfId="0">
      <alignment horizontal="left" vertical="center" wrapText="1"/>
    </xf>
    <xf numFmtId="0" fontId="8" fillId="11" borderId="14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D1FAE5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Seuil de Rentabilité — Courbes</a:t>
            </a:r>
          </a:p>
        </rich>
      </tx>
    </title>
    <plotArea>
      <lineChart>
        <grouping val="standard"/>
        <ser>
          <idx val="0"/>
          <order val="0"/>
          <tx>
            <strRef>
              <f>'Graphique Seuil'!B5</f>
            </strRef>
          </tx>
          <spPr>
            <a:ln xmlns:a="http://schemas.openxmlformats.org/drawingml/2006/main" w="25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'Graphique Seuil'!$A$6:$A$19</f>
            </numRef>
          </cat>
          <val>
            <numRef>
              <f>'Graphique Seuil'!$B$6:$B$19</f>
            </numRef>
          </val>
        </ser>
        <ser>
          <idx val="1"/>
          <order val="1"/>
          <tx>
            <strRef>
              <f>'Graphique Seuil'!C5</f>
            </strRef>
          </tx>
          <spPr>
            <a:ln xmlns:a="http://schemas.openxmlformats.org/drawingml/2006/main" w="25000">
              <a:solidFill>
                <a:srgbClr val="EF4444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'Graphique Seuil'!$A$6:$A$19</f>
            </numRef>
          </cat>
          <val>
            <numRef>
              <f>'Graphique Seuil'!$C$6:$C$19</f>
            </numRef>
          </val>
        </ser>
        <ser>
          <idx val="2"/>
          <order val="2"/>
          <tx>
            <strRef>
              <f>'Graphique Seuil'!D5</f>
            </strRef>
          </tx>
          <spPr>
            <a:ln xmlns:a="http://schemas.openxmlformats.org/drawingml/2006/main" w="15000">
              <a:solidFill>
                <a:srgbClr val="F59E0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'Graphique Seuil'!$A$6:$A$19</f>
            </numRef>
          </cat>
          <val>
            <numRef>
              <f>'Graphique Seuil'!$D$6:$D$19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Quantités vendues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Montants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936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H4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3" customWidth="1" min="8" max="8"/>
  </cols>
  <sheetData>
    <row r="1" ht="8" customHeight="1"/>
    <row r="2" ht="45" customHeight="1">
      <c r="A2" s="1" t="n"/>
      <c r="B2" s="2" t="inlineStr">
        <is>
          <t>📊  MODÈLE SEUIL DE RENTABILITÉ</t>
        </is>
      </c>
      <c r="H2" s="1" t="n"/>
    </row>
    <row r="3" ht="30" customHeight="1">
      <c r="B3" s="3" t="inlineStr">
        <is>
          <t>Analyse du point mort — Mis à jour le 03/03/2026</t>
        </is>
      </c>
    </row>
    <row r="4" ht="8" customHeight="1"/>
    <row r="5" ht="28" customHeight="1">
      <c r="B5" s="4" t="inlineStr">
        <is>
          <t xml:space="preserve">  A — PARAMÈTRES DE BASE  (cellules jaunes = saisie)</t>
        </is>
      </c>
      <c r="C5" s="5" t="n"/>
      <c r="D5" s="5" t="n"/>
      <c r="E5" s="5" t="n"/>
      <c r="F5" s="5" t="n"/>
      <c r="G5" s="6" t="n"/>
    </row>
    <row r="6" ht="28" customHeight="1">
      <c r="B6" s="7" t="inlineStr">
        <is>
          <t>Paramètre</t>
        </is>
      </c>
      <c r="C6" s="7" t="inlineStr">
        <is>
          <t>Valeur</t>
        </is>
      </c>
      <c r="D6" s="7" t="inlineStr">
        <is>
          <t>Unité</t>
        </is>
      </c>
      <c r="E6" s="7" t="inlineStr">
        <is>
          <t>Description</t>
        </is>
      </c>
    </row>
    <row r="7" ht="22" customHeight="1">
      <c r="B7" s="8" t="inlineStr">
        <is>
          <t>Prix de vente unitaire</t>
        </is>
      </c>
      <c r="C7" s="9" t="n">
        <v>50</v>
      </c>
      <c r="D7" s="10" t="inlineStr">
        <is>
          <t>€ / unité</t>
        </is>
      </c>
      <c r="E7" s="10" t="inlineStr">
        <is>
          <t>Prix unitaire HT</t>
        </is>
      </c>
    </row>
    <row r="8" ht="22" customHeight="1">
      <c r="B8" s="8" t="inlineStr">
        <is>
          <t>Coût variable unitaire</t>
        </is>
      </c>
      <c r="C8" s="9" t="n">
        <v>20</v>
      </c>
      <c r="D8" s="10" t="inlineStr">
        <is>
          <t>€ / unité</t>
        </is>
      </c>
      <c r="E8" s="10" t="inlineStr">
        <is>
          <t>Charge variable par unité</t>
        </is>
      </c>
    </row>
    <row r="9" ht="22" customHeight="1">
      <c r="B9" s="8" t="inlineStr">
        <is>
          <t>Charges fixes totales</t>
        </is>
      </c>
      <c r="C9" s="9" t="n">
        <v>15000</v>
      </c>
      <c r="D9" s="10" t="inlineStr">
        <is>
          <t>€ / période</t>
        </is>
      </c>
      <c r="E9" s="10" t="inlineStr">
        <is>
          <t>Loyer, salaires, amortissements…</t>
        </is>
      </c>
    </row>
    <row r="10" ht="22" customHeight="1">
      <c r="B10" s="8" t="inlineStr">
        <is>
          <t>Quantité prévisionnelle</t>
        </is>
      </c>
      <c r="C10" s="11" t="n">
        <v>1000</v>
      </c>
      <c r="D10" s="10" t="inlineStr">
        <is>
          <t>unités</t>
        </is>
      </c>
      <c r="E10" s="10" t="inlineStr">
        <is>
          <t>Volume de vente estimé</t>
        </is>
      </c>
    </row>
    <row r="11" ht="22" customHeight="1">
      <c r="B11" s="8" t="inlineStr">
        <is>
          <t>Taux de TVA</t>
        </is>
      </c>
      <c r="C11" s="11" t="n">
        <v>20</v>
      </c>
      <c r="D11" s="10" t="inlineStr">
        <is>
          <t>%</t>
        </is>
      </c>
      <c r="E11" s="10" t="inlineStr">
        <is>
          <t>Taux applicable (facultatif)</t>
        </is>
      </c>
    </row>
    <row r="12" ht="8" customHeight="1"/>
    <row r="13" ht="8" customHeight="1"/>
    <row r="14">
      <c r="B14" s="4" t="inlineStr">
        <is>
          <t xml:space="preserve">  B — INDICATEURS CLÉS  (calculés automatiquement)</t>
        </is>
      </c>
      <c r="C14" s="5" t="n"/>
      <c r="D14" s="5" t="n"/>
      <c r="E14" s="5" t="n"/>
      <c r="F14" s="5" t="n"/>
      <c r="G14" s="6" t="n"/>
    </row>
    <row r="15">
      <c r="B15" s="12" t="inlineStr">
        <is>
          <t>Indicateur</t>
        </is>
      </c>
      <c r="C15" s="12" t="inlineStr">
        <is>
          <t>Formule</t>
        </is>
      </c>
      <c r="D15" s="12" t="inlineStr">
        <is>
          <t>Résultat</t>
        </is>
      </c>
      <c r="E15" s="12" t="inlineStr">
        <is>
          <t>Interprétation</t>
        </is>
      </c>
    </row>
    <row r="16" ht="22" customHeight="1">
      <c r="B16" s="8" t="inlineStr">
        <is>
          <t>Marge sur coût variable (unitaire)</t>
        </is>
      </c>
      <c r="C16" s="13" t="inlineStr">
        <is>
          <t>€ / unité</t>
        </is>
      </c>
      <c r="D16" s="14">
        <f>C7-C8</f>
        <v/>
      </c>
      <c r="E16" s="15" t="inlineStr">
        <is>
          <t>Contribution de chaque unité aux charges fixes</t>
        </is>
      </c>
    </row>
    <row r="17" ht="22" customHeight="1">
      <c r="B17" s="16" t="inlineStr">
        <is>
          <t>Taux de marge sur coût variable</t>
        </is>
      </c>
      <c r="C17" s="10" t="inlineStr">
        <is>
          <t>%</t>
        </is>
      </c>
      <c r="D17" s="17">
        <f>(C7-C8)/C7</f>
        <v/>
      </c>
      <c r="E17" s="18" t="inlineStr">
        <is>
          <t>Part du CA couvrant les charges fixes et le profit</t>
        </is>
      </c>
    </row>
    <row r="18" ht="22" customHeight="1">
      <c r="B18" s="8" t="inlineStr">
        <is>
          <t>Seuil de rentabilité (quantité)</t>
        </is>
      </c>
      <c r="C18" s="19" t="inlineStr">
        <is>
          <t>unités</t>
        </is>
      </c>
      <c r="D18" s="20">
        <f>C9/(C7-C8)</f>
        <v/>
      </c>
      <c r="E18" s="15" t="inlineStr">
        <is>
          <t>Nombre d'unités à vendre pour couvrir tous les coûts</t>
        </is>
      </c>
    </row>
    <row r="19" ht="22" customHeight="1">
      <c r="B19" s="16" t="inlineStr">
        <is>
          <t>Seuil de rentabilité (CA)</t>
        </is>
      </c>
      <c r="C19" s="21" t="inlineStr">
        <is>
          <t>€</t>
        </is>
      </c>
      <c r="D19" s="14">
        <f>C9/((C7-C8)/C7)</f>
        <v/>
      </c>
      <c r="E19" s="18" t="inlineStr">
        <is>
          <t>Chiffre d'affaires minimum à atteindre</t>
        </is>
      </c>
    </row>
    <row r="20" ht="22" customHeight="1">
      <c r="B20" s="8" t="inlineStr">
        <is>
          <t>Marge de sécurité (unités)</t>
        </is>
      </c>
      <c r="C20" s="19" t="inlineStr">
        <is>
          <t>unités</t>
        </is>
      </c>
      <c r="D20" s="20">
        <f>C10-C9/(C7-C8)</f>
        <v/>
      </c>
      <c r="E20" s="15" t="inlineStr">
        <is>
          <t>Écart entre ventes prévues et seuil</t>
        </is>
      </c>
    </row>
    <row r="21" ht="22" customHeight="1">
      <c r="B21" s="16" t="inlineStr">
        <is>
          <t>Marge de sécurité (%)</t>
        </is>
      </c>
      <c r="C21" s="10" t="inlineStr">
        <is>
          <t>%</t>
        </is>
      </c>
      <c r="D21" s="17">
        <f>(C10-C9/(C7-C8))/C10</f>
        <v/>
      </c>
      <c r="E21" s="18" t="inlineStr">
        <is>
          <t>Coussin de sécurité relatif</t>
        </is>
      </c>
    </row>
    <row r="22" ht="22" customHeight="1">
      <c r="B22" s="8" t="inlineStr">
        <is>
          <t>Résultat prévisionnel</t>
        </is>
      </c>
      <c r="C22" s="13" t="inlineStr">
        <is>
          <t>€</t>
        </is>
      </c>
      <c r="D22" s="14">
        <f>(C7-C8)*C10-C9</f>
        <v/>
      </c>
      <c r="E22" s="15" t="inlineStr">
        <is>
          <t>Bénéfice ou perte estimé(e)</t>
        </is>
      </c>
    </row>
    <row r="23" ht="22" customHeight="1">
      <c r="B23" s="16" t="inlineStr">
        <is>
          <t>Point mort (jours / 365 j)</t>
        </is>
      </c>
      <c r="C23" s="22" t="inlineStr">
        <is>
          <t>jours</t>
        </is>
      </c>
      <c r="D23" s="20">
        <f>C9/(C7-C8)/C10*365</f>
        <v/>
      </c>
      <c r="E23" s="18" t="inlineStr">
        <is>
          <t>Jour de l'année où le seuil est atteint</t>
        </is>
      </c>
    </row>
    <row r="25" ht="8" customHeight="1">
      <c r="B25" s="4" t="inlineStr">
        <is>
          <t xml:space="preserve">  C — SYNTHÈSE AUTOMATIQUE</t>
        </is>
      </c>
      <c r="C25" s="5" t="n"/>
      <c r="D25" s="5" t="n"/>
      <c r="E25" s="5" t="n"/>
      <c r="F25" s="5" t="n"/>
      <c r="G25" s="6" t="n"/>
    </row>
    <row r="26" ht="36" customHeight="1">
      <c r="B26" s="23">
        <f>IF(D22&gt;0,"✅  Activité rentable — Résultat : "&amp;TEXT(D22,"#,##0.00")&amp;" €","❌  Activité déficitaire — Perte : "&amp;TEXT(D22,"#,##0.00")&amp;" €")</f>
        <v/>
      </c>
    </row>
    <row r="27" ht="36" customHeight="1">
      <c r="B27" s="24">
        <f>"Point mort atteint au "&amp;TEXT(D23,"0")&amp;"e jour"&amp;" — Seuil CA : "&amp;TEXT(D19,"#,##0.00")&amp;" €"</f>
        <v/>
      </c>
    </row>
    <row r="29" ht="8" customHeight="1"/>
    <row r="30" ht="30" customHeight="1">
      <c r="B30" s="4" t="inlineStr">
        <is>
          <t xml:space="preserve">  D — SIMULATION SELON LE VOLUME DE VENTES</t>
        </is>
      </c>
      <c r="C30" s="5" t="n"/>
      <c r="D30" s="5" t="n"/>
      <c r="E30" s="5" t="n"/>
      <c r="F30" s="5" t="n"/>
      <c r="G30" s="6" t="n"/>
    </row>
    <row r="31" ht="24" customHeight="1">
      <c r="B31" s="25" t="inlineStr">
        <is>
          <t>Quantités vendues</t>
        </is>
      </c>
      <c r="C31" s="25" t="inlineStr">
        <is>
          <t>Chiffre d'affaires</t>
        </is>
      </c>
      <c r="D31" s="25" t="inlineStr">
        <is>
          <t>Charges variables</t>
        </is>
      </c>
      <c r="E31" s="25" t="inlineStr">
        <is>
          <t>Charges fixes</t>
        </is>
      </c>
      <c r="F31" s="25" t="inlineStr">
        <is>
          <t>Résultat net</t>
        </is>
      </c>
      <c r="G31" s="25" t="inlineStr">
        <is>
          <t>Statut</t>
        </is>
      </c>
    </row>
    <row r="32" ht="20" customHeight="1">
      <c r="B32" s="26" t="n">
        <v>0</v>
      </c>
      <c r="C32" s="27">
        <f>B32*C7</f>
        <v/>
      </c>
      <c r="D32" s="27">
        <f>B32*C8</f>
        <v/>
      </c>
      <c r="E32" s="27">
        <f>C9</f>
        <v/>
      </c>
      <c r="F32" s="28">
        <f>C32-D32-E32</f>
        <v/>
      </c>
      <c r="G32" s="29">
        <f>IF(F32&gt;0,"✅ Bénéfice",IF(F32=0,"⚖️ Équilibre","❌ Déficit"))</f>
        <v/>
      </c>
    </row>
    <row r="33" ht="20" customHeight="1">
      <c r="B33" s="30" t="n">
        <v>100</v>
      </c>
      <c r="C33" s="31">
        <f>B33*C7</f>
        <v/>
      </c>
      <c r="D33" s="31">
        <f>B33*C8</f>
        <v/>
      </c>
      <c r="E33" s="31">
        <f>C9</f>
        <v/>
      </c>
      <c r="F33" s="32">
        <f>C33-D33-E33</f>
        <v/>
      </c>
      <c r="G33" s="33">
        <f>IF(F33&gt;0,"✅ Bénéfice",IF(F33=0,"⚖️ Équilibre","❌ Déficit"))</f>
        <v/>
      </c>
    </row>
    <row r="34" ht="20" customHeight="1">
      <c r="B34" s="26" t="n">
        <v>200</v>
      </c>
      <c r="C34" s="27">
        <f>B34*C7</f>
        <v/>
      </c>
      <c r="D34" s="27">
        <f>B34*C8</f>
        <v/>
      </c>
      <c r="E34" s="27">
        <f>C9</f>
        <v/>
      </c>
      <c r="F34" s="28">
        <f>C34-D34-E34</f>
        <v/>
      </c>
      <c r="G34" s="29">
        <f>IF(F34&gt;0,"✅ Bénéfice",IF(F34=0,"⚖️ Équilibre","❌ Déficit"))</f>
        <v/>
      </c>
    </row>
    <row r="35" ht="20" customHeight="1">
      <c r="B35" s="30" t="n">
        <v>300</v>
      </c>
      <c r="C35" s="31">
        <f>B35*C7</f>
        <v/>
      </c>
      <c r="D35" s="31">
        <f>B35*C8</f>
        <v/>
      </c>
      <c r="E35" s="31">
        <f>C9</f>
        <v/>
      </c>
      <c r="F35" s="32">
        <f>C35-D35-E35</f>
        <v/>
      </c>
      <c r="G35" s="33">
        <f>IF(F35&gt;0,"✅ Bénéfice",IF(F35=0,"⚖️ Équilibre","❌ Déficit"))</f>
        <v/>
      </c>
    </row>
    <row r="36" ht="20" customHeight="1">
      <c r="B36" s="26" t="n">
        <v>400</v>
      </c>
      <c r="C36" s="27">
        <f>B36*C7</f>
        <v/>
      </c>
      <c r="D36" s="27">
        <f>B36*C8</f>
        <v/>
      </c>
      <c r="E36" s="27">
        <f>C9</f>
        <v/>
      </c>
      <c r="F36" s="28">
        <f>C36-D36-E36</f>
        <v/>
      </c>
      <c r="G36" s="29">
        <f>IF(F36&gt;0,"✅ Bénéfice",IF(F36=0,"⚖️ Équilibre","❌ Déficit"))</f>
        <v/>
      </c>
    </row>
    <row r="37" ht="20" customHeight="1">
      <c r="B37" s="30" t="n">
        <v>500</v>
      </c>
      <c r="C37" s="31">
        <f>B37*C7</f>
        <v/>
      </c>
      <c r="D37" s="31">
        <f>B37*C8</f>
        <v/>
      </c>
      <c r="E37" s="31">
        <f>C9</f>
        <v/>
      </c>
      <c r="F37" s="32">
        <f>C37-D37-E37</f>
        <v/>
      </c>
      <c r="G37" s="33">
        <f>IF(F37&gt;0,"✅ Bénéfice",IF(F37=0,"⚖️ Équilibre","❌ Déficit"))</f>
        <v/>
      </c>
    </row>
    <row r="38" ht="20" customHeight="1">
      <c r="B38" s="26" t="n">
        <v>600</v>
      </c>
      <c r="C38" s="27">
        <f>B38*C7</f>
        <v/>
      </c>
      <c r="D38" s="27">
        <f>B38*C8</f>
        <v/>
      </c>
      <c r="E38" s="27">
        <f>C9</f>
        <v/>
      </c>
      <c r="F38" s="28">
        <f>C38-D38-E38</f>
        <v/>
      </c>
      <c r="G38" s="29">
        <f>IF(F38&gt;0,"✅ Bénéfice",IF(F38=0,"⚖️ Équilibre","❌ Déficit"))</f>
        <v/>
      </c>
    </row>
    <row r="39" ht="20" customHeight="1">
      <c r="B39" s="30" t="n">
        <v>700</v>
      </c>
      <c r="C39" s="31">
        <f>B39*C7</f>
        <v/>
      </c>
      <c r="D39" s="31">
        <f>B39*C8</f>
        <v/>
      </c>
      <c r="E39" s="31">
        <f>C9</f>
        <v/>
      </c>
      <c r="F39" s="32">
        <f>C39-D39-E39</f>
        <v/>
      </c>
      <c r="G39" s="33">
        <f>IF(F39&gt;0,"✅ Bénéfice",IF(F39=0,"⚖️ Équilibre","❌ Déficit"))</f>
        <v/>
      </c>
    </row>
    <row r="40" ht="20" customHeight="1">
      <c r="B40" s="26" t="n">
        <v>800</v>
      </c>
      <c r="C40" s="27">
        <f>B40*C7</f>
        <v/>
      </c>
      <c r="D40" s="27">
        <f>B40*C8</f>
        <v/>
      </c>
      <c r="E40" s="27">
        <f>C9</f>
        <v/>
      </c>
      <c r="F40" s="28">
        <f>C40-D40-E40</f>
        <v/>
      </c>
      <c r="G40" s="29">
        <f>IF(F40&gt;0,"✅ Bénéfice",IF(F40=0,"⚖️ Équilibre","❌ Déficit"))</f>
        <v/>
      </c>
    </row>
    <row r="41" ht="20" customHeight="1">
      <c r="B41" s="30" t="n">
        <v>900</v>
      </c>
      <c r="C41" s="31">
        <f>B41*C7</f>
        <v/>
      </c>
      <c r="D41" s="31">
        <f>B41*C8</f>
        <v/>
      </c>
      <c r="E41" s="31">
        <f>C9</f>
        <v/>
      </c>
      <c r="F41" s="32">
        <f>C41-D41-E41</f>
        <v/>
      </c>
      <c r="G41" s="33">
        <f>IF(F41&gt;0,"✅ Bénéfice",IF(F41=0,"⚖️ Équilibre","❌ Déficit"))</f>
        <v/>
      </c>
    </row>
    <row r="42" ht="20" customHeight="1">
      <c r="B42" s="26" t="n">
        <v>1000</v>
      </c>
      <c r="C42" s="27">
        <f>B42*C7</f>
        <v/>
      </c>
      <c r="D42" s="27">
        <f>B42*C8</f>
        <v/>
      </c>
      <c r="E42" s="27">
        <f>C9</f>
        <v/>
      </c>
      <c r="F42" s="28">
        <f>C42-D42-E42</f>
        <v/>
      </c>
      <c r="G42" s="29">
        <f>IF(F42&gt;0,"✅ Bénéfice",IF(F42=0,"⚖️ Équilibre","❌ Déficit"))</f>
        <v/>
      </c>
    </row>
    <row r="43" ht="20" customHeight="1">
      <c r="B43" s="30" t="n">
        <v>1100</v>
      </c>
      <c r="C43" s="31">
        <f>B43*C7</f>
        <v/>
      </c>
      <c r="D43" s="31">
        <f>B43*C8</f>
        <v/>
      </c>
      <c r="E43" s="31">
        <f>C9</f>
        <v/>
      </c>
      <c r="F43" s="32">
        <f>C43-D43-E43</f>
        <v/>
      </c>
      <c r="G43" s="33">
        <f>IF(F43&gt;0,"✅ Bénéfice",IF(F43=0,"⚖️ Équilibre","❌ Déficit"))</f>
        <v/>
      </c>
    </row>
    <row r="44" ht="20" customHeight="1">
      <c r="B44" s="26" t="n">
        <v>1200</v>
      </c>
      <c r="C44" s="27">
        <f>B44*C7</f>
        <v/>
      </c>
      <c r="D44" s="27">
        <f>B44*C8</f>
        <v/>
      </c>
      <c r="E44" s="27">
        <f>C9</f>
        <v/>
      </c>
      <c r="F44" s="28">
        <f>C44-D44-E44</f>
        <v/>
      </c>
      <c r="G44" s="29">
        <f>IF(F44&gt;0,"✅ Bénéfice",IF(F44=0,"⚖️ Équilibre","❌ Déficit"))</f>
        <v/>
      </c>
    </row>
    <row r="45" ht="20" customHeight="1">
      <c r="B45" s="30" t="n">
        <v>1400</v>
      </c>
      <c r="C45" s="31">
        <f>B45*C7</f>
        <v/>
      </c>
      <c r="D45" s="31">
        <f>B45*C8</f>
        <v/>
      </c>
      <c r="E45" s="31">
        <f>C9</f>
        <v/>
      </c>
      <c r="F45" s="32">
        <f>C45-D45-E45</f>
        <v/>
      </c>
      <c r="G45" s="33">
        <f>IF(F45&gt;0,"✅ Bénéfice",IF(F45=0,"⚖️ Équilibre","❌ Déficit"))</f>
        <v/>
      </c>
    </row>
    <row r="46" ht="20" customHeight="1">
      <c r="B46" s="26" t="n">
        <v>1600</v>
      </c>
      <c r="C46" s="27">
        <f>B46*C7</f>
        <v/>
      </c>
      <c r="D46" s="27">
        <f>B46*C8</f>
        <v/>
      </c>
      <c r="E46" s="27">
        <f>C9</f>
        <v/>
      </c>
      <c r="F46" s="28">
        <f>C46-D46-E46</f>
        <v/>
      </c>
      <c r="G46" s="29">
        <f>IF(F46&gt;0,"✅ Bénéfice",IF(F46=0,"⚖️ Équilibre","❌ Déficit"))</f>
        <v/>
      </c>
    </row>
    <row r="47" ht="20" customHeight="1">
      <c r="B47" s="30" t="n">
        <v>1800</v>
      </c>
      <c r="C47" s="31">
        <f>B47*C7</f>
        <v/>
      </c>
      <c r="D47" s="31">
        <f>B47*C8</f>
        <v/>
      </c>
      <c r="E47" s="31">
        <f>C9</f>
        <v/>
      </c>
      <c r="F47" s="32">
        <f>C47-D47-E47</f>
        <v/>
      </c>
      <c r="G47" s="33">
        <f>IF(F47&gt;0,"✅ Bénéfice",IF(F47=0,"⚖️ Équilibre","❌ Déficit"))</f>
        <v/>
      </c>
    </row>
    <row r="48" ht="20" customHeight="1">
      <c r="B48" s="26" t="n">
        <v>2000</v>
      </c>
      <c r="C48" s="27">
        <f>B48*C7</f>
        <v/>
      </c>
      <c r="D48" s="27">
        <f>B48*C8</f>
        <v/>
      </c>
      <c r="E48" s="27">
        <f>C9</f>
        <v/>
      </c>
      <c r="F48" s="28">
        <f>C48-D48-E48</f>
        <v/>
      </c>
      <c r="G48" s="29">
        <f>IF(F48&gt;0,"✅ Bénéfice",IF(F48=0,"⚖️ Équilibre","❌ Déficit"))</f>
        <v/>
      </c>
    </row>
  </sheetData>
  <mergeCells count="8">
    <mergeCell ref="B2:G2"/>
    <mergeCell ref="B3:G3"/>
    <mergeCell ref="B5:G5"/>
    <mergeCell ref="B14:G14"/>
    <mergeCell ref="B25:G25"/>
    <mergeCell ref="B26:D26"/>
    <mergeCell ref="B27:D27"/>
    <mergeCell ref="B30:G30"/>
  </mergeCells>
  <conditionalFormatting sqref="F32:F48">
    <cfRule type="expression" priority="1" dxfId="0">
      <formula>F32&gt;0</formula>
    </cfRule>
    <cfRule type="expression" priority="2" dxfId="1">
      <formula>F32&lt;0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H19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8" customHeight="1"/>
    <row r="2" ht="40" customHeight="1">
      <c r="A2" s="34" t="inlineStr">
        <is>
          <t>📈  GRAPHIQUE DU SEUIL DE RENTABILITÉ</t>
        </is>
      </c>
    </row>
    <row r="3" ht="8" customHeight="1"/>
    <row r="4" ht="8" customHeight="1"/>
    <row r="5" ht="24" customHeight="1">
      <c r="A5" s="35" t="inlineStr">
        <is>
          <t>Quantités</t>
        </is>
      </c>
      <c r="B5" s="35" t="inlineStr">
        <is>
          <t>Chiffre d'affaires</t>
        </is>
      </c>
      <c r="C5" s="35" t="inlineStr">
        <is>
          <t>Coût total</t>
        </is>
      </c>
      <c r="D5" s="35" t="inlineStr">
        <is>
          <t>Charges fixes</t>
        </is>
      </c>
    </row>
    <row r="6" ht="20" customHeight="1">
      <c r="A6" s="36" t="n">
        <v>0</v>
      </c>
      <c r="B6" s="37">
        <f>A6*'Seuil de Rentabilité'!C7</f>
        <v/>
      </c>
      <c r="C6" s="37">
        <f>'Seuil de Rentabilité'!C9+A6*'Seuil de Rentabilité'!C8</f>
        <v/>
      </c>
      <c r="D6" s="37">
        <f>'Seuil de Rentabilité'!C9</f>
        <v/>
      </c>
    </row>
    <row r="7" ht="20" customHeight="1">
      <c r="A7" s="38" t="n">
        <v>100</v>
      </c>
      <c r="B7" s="39">
        <f>A7*'Seuil de Rentabilité'!C7</f>
        <v/>
      </c>
      <c r="C7" s="39">
        <f>'Seuil de Rentabilité'!C9+A7*'Seuil de Rentabilité'!C8</f>
        <v/>
      </c>
      <c r="D7" s="39">
        <f>'Seuil de Rentabilité'!C9</f>
        <v/>
      </c>
    </row>
    <row r="8" ht="20" customHeight="1">
      <c r="A8" s="36" t="n">
        <v>200</v>
      </c>
      <c r="B8" s="37">
        <f>A8*'Seuil de Rentabilité'!C7</f>
        <v/>
      </c>
      <c r="C8" s="37">
        <f>'Seuil de Rentabilité'!C9+A8*'Seuil de Rentabilité'!C8</f>
        <v/>
      </c>
      <c r="D8" s="37">
        <f>'Seuil de Rentabilité'!C9</f>
        <v/>
      </c>
    </row>
    <row r="9" ht="20" customHeight="1">
      <c r="A9" s="38" t="n">
        <v>300</v>
      </c>
      <c r="B9" s="39">
        <f>A9*'Seuil de Rentabilité'!C7</f>
        <v/>
      </c>
      <c r="C9" s="39">
        <f>'Seuil de Rentabilité'!C9+A9*'Seuil de Rentabilité'!C8</f>
        <v/>
      </c>
      <c r="D9" s="39">
        <f>'Seuil de Rentabilité'!C9</f>
        <v/>
      </c>
    </row>
    <row r="10" ht="20" customHeight="1">
      <c r="A10" s="36" t="n">
        <v>400</v>
      </c>
      <c r="B10" s="37">
        <f>A10*'Seuil de Rentabilité'!C7</f>
        <v/>
      </c>
      <c r="C10" s="37">
        <f>'Seuil de Rentabilité'!C9+A10*'Seuil de Rentabilité'!C8</f>
        <v/>
      </c>
      <c r="D10" s="37">
        <f>'Seuil de Rentabilité'!C9</f>
        <v/>
      </c>
    </row>
    <row r="11" ht="20" customHeight="1">
      <c r="A11" s="38" t="n">
        <v>500</v>
      </c>
      <c r="B11" s="39">
        <f>A11*'Seuil de Rentabilité'!C7</f>
        <v/>
      </c>
      <c r="C11" s="39">
        <f>'Seuil de Rentabilité'!C9+A11*'Seuil de Rentabilité'!C8</f>
        <v/>
      </c>
      <c r="D11" s="39">
        <f>'Seuil de Rentabilité'!C9</f>
        <v/>
      </c>
    </row>
    <row r="12" ht="20" customHeight="1">
      <c r="A12" s="36" t="n">
        <v>600</v>
      </c>
      <c r="B12" s="37">
        <f>A12*'Seuil de Rentabilité'!C7</f>
        <v/>
      </c>
      <c r="C12" s="37">
        <f>'Seuil de Rentabilité'!C9+A12*'Seuil de Rentabilité'!C8</f>
        <v/>
      </c>
      <c r="D12" s="37">
        <f>'Seuil de Rentabilité'!C9</f>
        <v/>
      </c>
    </row>
    <row r="13" ht="20" customHeight="1">
      <c r="A13" s="38" t="n">
        <v>700</v>
      </c>
      <c r="B13" s="39">
        <f>A13*'Seuil de Rentabilité'!C7</f>
        <v/>
      </c>
      <c r="C13" s="39">
        <f>'Seuil de Rentabilité'!C9+A13*'Seuil de Rentabilité'!C8</f>
        <v/>
      </c>
      <c r="D13" s="39">
        <f>'Seuil de Rentabilité'!C9</f>
        <v/>
      </c>
    </row>
    <row r="14" ht="20" customHeight="1">
      <c r="A14" s="36" t="n">
        <v>800</v>
      </c>
      <c r="B14" s="37">
        <f>A14*'Seuil de Rentabilité'!C7</f>
        <v/>
      </c>
      <c r="C14" s="37">
        <f>'Seuil de Rentabilité'!C9+A14*'Seuil de Rentabilité'!C8</f>
        <v/>
      </c>
      <c r="D14" s="37">
        <f>'Seuil de Rentabilité'!C9</f>
        <v/>
      </c>
    </row>
    <row r="15" ht="20" customHeight="1">
      <c r="A15" s="38" t="n">
        <v>900</v>
      </c>
      <c r="B15" s="39">
        <f>A15*'Seuil de Rentabilité'!C7</f>
        <v/>
      </c>
      <c r="C15" s="39">
        <f>'Seuil de Rentabilité'!C9+A15*'Seuil de Rentabilité'!C8</f>
        <v/>
      </c>
      <c r="D15" s="39">
        <f>'Seuil de Rentabilité'!C9</f>
        <v/>
      </c>
    </row>
    <row r="16" ht="20" customHeight="1">
      <c r="A16" s="36" t="n">
        <v>1000</v>
      </c>
      <c r="B16" s="37">
        <f>A16*'Seuil de Rentabilité'!C7</f>
        <v/>
      </c>
      <c r="C16" s="37">
        <f>'Seuil de Rentabilité'!C9+A16*'Seuil de Rentabilité'!C8</f>
        <v/>
      </c>
      <c r="D16" s="37">
        <f>'Seuil de Rentabilité'!C9</f>
        <v/>
      </c>
    </row>
    <row r="17" ht="20" customHeight="1">
      <c r="A17" s="38" t="n">
        <v>1200</v>
      </c>
      <c r="B17" s="39">
        <f>A17*'Seuil de Rentabilité'!C7</f>
        <v/>
      </c>
      <c r="C17" s="39">
        <f>'Seuil de Rentabilité'!C9+A17*'Seuil de Rentabilité'!C8</f>
        <v/>
      </c>
      <c r="D17" s="39">
        <f>'Seuil de Rentabilité'!C9</f>
        <v/>
      </c>
    </row>
    <row r="18" ht="20" customHeight="1">
      <c r="A18" s="36" t="n">
        <v>1500</v>
      </c>
      <c r="B18" s="37">
        <f>A18*'Seuil de Rentabilité'!C7</f>
        <v/>
      </c>
      <c r="C18" s="37">
        <f>'Seuil de Rentabilité'!C9+A18*'Seuil de Rentabilité'!C8</f>
        <v/>
      </c>
      <c r="D18" s="37">
        <f>'Seuil de Rentabilité'!C9</f>
        <v/>
      </c>
    </row>
    <row r="19" ht="20" customHeight="1">
      <c r="A19" s="38" t="n">
        <v>2000</v>
      </c>
      <c r="B19" s="39">
        <f>A19*'Seuil de Rentabilité'!C7</f>
        <v/>
      </c>
      <c r="C19" s="39">
        <f>'Seuil de Rentabilité'!C9+A19*'Seuil de Rentabilité'!C8</f>
        <v/>
      </c>
      <c r="D19" s="39">
        <f>'Seuil de Rentabilité'!C9</f>
        <v/>
      </c>
    </row>
  </sheetData>
  <mergeCells count="1">
    <mergeCell ref="A2:H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3" customWidth="1" min="8" max="8"/>
  </cols>
  <sheetData>
    <row r="1" ht="8" customHeight="1"/>
    <row r="2" ht="45" customHeight="1">
      <c r="B2" s="40" t="inlineStr">
        <is>
          <t>🎯  ANALYSE DE SCÉNARIOS — SENSIBILITÉ</t>
        </is>
      </c>
    </row>
    <row r="3" ht="28" customHeight="1">
      <c r="B3" s="3" t="inlineStr">
        <is>
          <t>Impact des variations de prix, coût variable et charges fixes — 03/03/2026</t>
        </is>
      </c>
    </row>
    <row r="5" ht="28" customHeight="1">
      <c r="B5" s="4" t="inlineStr">
        <is>
          <t xml:space="preserve">  Sensibilité au Prix de Vente  (coût variable = 20 €, CF = 15 000 €)</t>
        </is>
      </c>
      <c r="C5" s="5" t="n"/>
      <c r="D5" s="5" t="n"/>
      <c r="E5" s="5" t="n"/>
      <c r="F5" s="5" t="n"/>
      <c r="G5" s="6" t="n"/>
    </row>
    <row r="6">
      <c r="B6" s="41" t="inlineStr">
        <is>
          <t>Prix unitaire (€)</t>
        </is>
      </c>
      <c r="C6" s="41" t="inlineStr">
        <is>
          <t>Marge/unité (€)</t>
        </is>
      </c>
      <c r="D6" s="41" t="inlineStr">
        <is>
          <t>Taux de marge</t>
        </is>
      </c>
      <c r="E6" s="41" t="inlineStr">
        <is>
          <t>Seuil Qté</t>
        </is>
      </c>
      <c r="F6" s="41" t="inlineStr">
        <is>
          <t>Seuil CA (€)</t>
        </is>
      </c>
      <c r="G6" s="41" t="inlineStr">
        <is>
          <t>Écart base</t>
        </is>
      </c>
    </row>
    <row r="7" ht="20" customHeight="1">
      <c r="B7" s="42" t="n">
        <v>30</v>
      </c>
      <c r="C7" s="42" t="n">
        <v>10</v>
      </c>
      <c r="D7" s="43" t="n">
        <v>0.3333333333333333</v>
      </c>
      <c r="E7" s="44" t="n">
        <v>1500</v>
      </c>
      <c r="F7" s="42" t="n">
        <v>45000</v>
      </c>
      <c r="G7" s="45" t="n">
        <v>2</v>
      </c>
    </row>
    <row r="8" ht="20" customHeight="1">
      <c r="B8" s="46" t="n">
        <v>35</v>
      </c>
      <c r="C8" s="46" t="n">
        <v>15</v>
      </c>
      <c r="D8" s="47" t="n">
        <v>0.4285714285714285</v>
      </c>
      <c r="E8" s="48" t="n">
        <v>1000</v>
      </c>
      <c r="F8" s="46" t="n">
        <v>35000</v>
      </c>
      <c r="G8" s="49" t="n">
        <v>1</v>
      </c>
    </row>
    <row r="9" ht="20" customHeight="1">
      <c r="B9" s="42" t="n">
        <v>40</v>
      </c>
      <c r="C9" s="42" t="n">
        <v>20</v>
      </c>
      <c r="D9" s="43" t="n">
        <v>0.5</v>
      </c>
      <c r="E9" s="44" t="n">
        <v>750</v>
      </c>
      <c r="F9" s="42" t="n">
        <v>30000</v>
      </c>
      <c r="G9" s="45" t="n">
        <v>0.5</v>
      </c>
    </row>
    <row r="10" ht="20" customHeight="1">
      <c r="B10" s="46" t="n">
        <v>45</v>
      </c>
      <c r="C10" s="46" t="n">
        <v>25</v>
      </c>
      <c r="D10" s="47" t="n">
        <v>0.5555555555555556</v>
      </c>
      <c r="E10" s="48" t="n">
        <v>600</v>
      </c>
      <c r="F10" s="46" t="n">
        <v>27000</v>
      </c>
      <c r="G10" s="49" t="n">
        <v>0.2</v>
      </c>
    </row>
    <row r="11" ht="20" customHeight="1">
      <c r="B11" s="50" t="inlineStr">
        <is>
          <t>★ 50 € (BASE)</t>
        </is>
      </c>
      <c r="C11" s="51" t="n">
        <v>30</v>
      </c>
      <c r="D11" s="52" t="n">
        <v>0.6</v>
      </c>
      <c r="E11" s="53" t="n">
        <v>500</v>
      </c>
      <c r="F11" s="51" t="n">
        <v>25000</v>
      </c>
      <c r="G11" s="54" t="n">
        <v>0</v>
      </c>
    </row>
    <row r="12" ht="20" customHeight="1">
      <c r="B12" s="46" t="n">
        <v>55</v>
      </c>
      <c r="C12" s="46" t="n">
        <v>35</v>
      </c>
      <c r="D12" s="47" t="n">
        <v>0.6363636363636364</v>
      </c>
      <c r="E12" s="48" t="n">
        <v>428.5714285714286</v>
      </c>
      <c r="F12" s="46" t="n">
        <v>23571.42857142857</v>
      </c>
      <c r="G12" s="55" t="n">
        <v>-0.1428571428571429</v>
      </c>
    </row>
    <row r="13" ht="20" customHeight="1">
      <c r="B13" s="42" t="n">
        <v>60</v>
      </c>
      <c r="C13" s="42" t="n">
        <v>40</v>
      </c>
      <c r="D13" s="43" t="n">
        <v>0.6666666666666666</v>
      </c>
      <c r="E13" s="44" t="n">
        <v>375</v>
      </c>
      <c r="F13" s="42" t="n">
        <v>22500</v>
      </c>
      <c r="G13" s="56" t="n">
        <v>-0.25</v>
      </c>
    </row>
    <row r="14" ht="20" customHeight="1">
      <c r="B14" s="46" t="n">
        <v>65</v>
      </c>
      <c r="C14" s="46" t="n">
        <v>45</v>
      </c>
      <c r="D14" s="47" t="n">
        <v>0.6923076923076923</v>
      </c>
      <c r="E14" s="48" t="n">
        <v>333.3333333333333</v>
      </c>
      <c r="F14" s="46" t="n">
        <v>21666.66666666667</v>
      </c>
      <c r="G14" s="55" t="n">
        <v>-0.3333333333333334</v>
      </c>
    </row>
    <row r="15" ht="20" customHeight="1">
      <c r="B15" s="42" t="n">
        <v>70</v>
      </c>
      <c r="C15" s="42" t="n">
        <v>50</v>
      </c>
      <c r="D15" s="43" t="n">
        <v>0.7142857142857143</v>
      </c>
      <c r="E15" s="44" t="n">
        <v>300</v>
      </c>
      <c r="F15" s="42" t="n">
        <v>21000</v>
      </c>
      <c r="G15" s="56" t="n">
        <v>-0.4</v>
      </c>
    </row>
    <row r="16" ht="20" customHeight="1">
      <c r="B16" s="46" t="n">
        <v>80</v>
      </c>
      <c r="C16" s="46" t="n">
        <v>60</v>
      </c>
      <c r="D16" s="47" t="n">
        <v>0.75</v>
      </c>
      <c r="E16" s="48" t="n">
        <v>250</v>
      </c>
      <c r="F16" s="46" t="n">
        <v>20000</v>
      </c>
      <c r="G16" s="55" t="n">
        <v>-0.5</v>
      </c>
    </row>
    <row r="19" ht="28" customHeight="1">
      <c r="B19" s="4" t="inlineStr">
        <is>
          <t xml:space="preserve">  Sensibilité aux Charges Fixes  (PV = 50 €, CV = 20 €)</t>
        </is>
      </c>
      <c r="C19" s="5" t="n"/>
      <c r="D19" s="5" t="n"/>
      <c r="E19" s="5" t="n"/>
      <c r="F19" s="5" t="n"/>
      <c r="G19" s="6" t="n"/>
    </row>
    <row r="20">
      <c r="B20" s="41" t="inlineStr">
        <is>
          <t>Charges fixes (€)</t>
        </is>
      </c>
      <c r="C20" s="41" t="inlineStr">
        <is>
          <t>Marge/unité (€)</t>
        </is>
      </c>
      <c r="D20" s="41" t="inlineStr">
        <is>
          <t>Taux de marge</t>
        </is>
      </c>
      <c r="E20" s="41" t="inlineStr">
        <is>
          <t>Seuil Qté</t>
        </is>
      </c>
      <c r="F20" s="41" t="inlineStr">
        <is>
          <t>Seuil CA (€)</t>
        </is>
      </c>
      <c r="G20" s="41" t="inlineStr">
        <is>
          <t>Écart base</t>
        </is>
      </c>
    </row>
    <row r="21" ht="20" customHeight="1">
      <c r="B21" s="42" t="n">
        <v>5000</v>
      </c>
      <c r="C21" s="42" t="n">
        <v>30</v>
      </c>
      <c r="D21" s="43" t="n">
        <v>0.6</v>
      </c>
      <c r="E21" s="44" t="n">
        <v>166.6666666666667</v>
      </c>
      <c r="F21" s="42" t="n">
        <v>8333.333333333334</v>
      </c>
      <c r="G21" s="56" t="n">
        <v>-0.6666666666666667</v>
      </c>
    </row>
    <row r="22" ht="20" customHeight="1">
      <c r="B22" s="46" t="n">
        <v>8000</v>
      </c>
      <c r="C22" s="46" t="n">
        <v>30</v>
      </c>
      <c r="D22" s="47" t="n">
        <v>0.6</v>
      </c>
      <c r="E22" s="48" t="n">
        <v>266.6666666666667</v>
      </c>
      <c r="F22" s="46" t="n">
        <v>13333.33333333333</v>
      </c>
      <c r="G22" s="55" t="n">
        <v>-0.4666666666666666</v>
      </c>
    </row>
    <row r="23" ht="20" customHeight="1">
      <c r="B23" s="42" t="n">
        <v>10000</v>
      </c>
      <c r="C23" s="42" t="n">
        <v>30</v>
      </c>
      <c r="D23" s="43" t="n">
        <v>0.6</v>
      </c>
      <c r="E23" s="44" t="n">
        <v>333.3333333333333</v>
      </c>
      <c r="F23" s="42" t="n">
        <v>16666.66666666667</v>
      </c>
      <c r="G23" s="56" t="n">
        <v>-0.3333333333333334</v>
      </c>
    </row>
    <row r="24" ht="20" customHeight="1">
      <c r="B24" s="46" t="n">
        <v>12000</v>
      </c>
      <c r="C24" s="46" t="n">
        <v>30</v>
      </c>
      <c r="D24" s="47" t="n">
        <v>0.6</v>
      </c>
      <c r="E24" s="48" t="n">
        <v>400</v>
      </c>
      <c r="F24" s="46" t="n">
        <v>20000</v>
      </c>
      <c r="G24" s="55" t="n">
        <v>-0.2</v>
      </c>
    </row>
    <row r="25" ht="20" customHeight="1">
      <c r="B25" s="57" t="inlineStr">
        <is>
          <t>★ 15,000 € (BASE)</t>
        </is>
      </c>
      <c r="C25" s="51" t="n">
        <v>30</v>
      </c>
      <c r="D25" s="52" t="n">
        <v>0.6</v>
      </c>
      <c r="E25" s="53" t="n">
        <v>500</v>
      </c>
      <c r="F25" s="51" t="n">
        <v>25000</v>
      </c>
      <c r="G25" s="54" t="n">
        <v>0</v>
      </c>
    </row>
    <row r="26" ht="20" customHeight="1">
      <c r="B26" s="46" t="n">
        <v>18000</v>
      </c>
      <c r="C26" s="46" t="n">
        <v>30</v>
      </c>
      <c r="D26" s="47" t="n">
        <v>0.6</v>
      </c>
      <c r="E26" s="48" t="n">
        <v>600</v>
      </c>
      <c r="F26" s="46" t="n">
        <v>30000</v>
      </c>
      <c r="G26" s="49" t="n">
        <v>0.2</v>
      </c>
    </row>
    <row r="27" ht="20" customHeight="1">
      <c r="B27" s="42" t="n">
        <v>20000</v>
      </c>
      <c r="C27" s="42" t="n">
        <v>30</v>
      </c>
      <c r="D27" s="43" t="n">
        <v>0.6</v>
      </c>
      <c r="E27" s="44" t="n">
        <v>666.6666666666666</v>
      </c>
      <c r="F27" s="42" t="n">
        <v>33333.33333333334</v>
      </c>
      <c r="G27" s="45" t="n">
        <v>0.3333333333333333</v>
      </c>
    </row>
    <row r="28" ht="20" customHeight="1">
      <c r="B28" s="46" t="n">
        <v>25000</v>
      </c>
      <c r="C28" s="46" t="n">
        <v>30</v>
      </c>
      <c r="D28" s="47" t="n">
        <v>0.6</v>
      </c>
      <c r="E28" s="48" t="n">
        <v>833.3333333333334</v>
      </c>
      <c r="F28" s="46" t="n">
        <v>41666.66666666667</v>
      </c>
      <c r="G28" s="49" t="n">
        <v>0.6666666666666667</v>
      </c>
    </row>
    <row r="29" ht="20" customHeight="1">
      <c r="B29" s="42" t="n">
        <v>30000</v>
      </c>
      <c r="C29" s="42" t="n">
        <v>30</v>
      </c>
      <c r="D29" s="43" t="n">
        <v>0.6</v>
      </c>
      <c r="E29" s="44" t="n">
        <v>1000</v>
      </c>
      <c r="F29" s="42" t="n">
        <v>50000</v>
      </c>
      <c r="G29" s="45" t="n">
        <v>1</v>
      </c>
    </row>
    <row r="30" ht="20" customHeight="1">
      <c r="B30" s="46" t="n">
        <v>40000</v>
      </c>
      <c r="C30" s="46" t="n">
        <v>30</v>
      </c>
      <c r="D30" s="47" t="n">
        <v>0.6</v>
      </c>
      <c r="E30" s="48" t="n">
        <v>1333.333333333333</v>
      </c>
      <c r="F30" s="46" t="n">
        <v>66666.66666666667</v>
      </c>
      <c r="G30" s="49" t="n">
        <v>1.666666666666667</v>
      </c>
    </row>
  </sheetData>
  <mergeCells count="4">
    <mergeCell ref="B2:G2"/>
    <mergeCell ref="B3:G3"/>
    <mergeCell ref="B5:G5"/>
    <mergeCell ref="B19:G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E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45" customWidth="1" min="3" max="3"/>
    <col width="20" customWidth="1" min="4" max="4"/>
    <col width="20" customWidth="1" min="5" max="5"/>
    <col width="3" customWidth="1" min="6" max="6"/>
  </cols>
  <sheetData>
    <row r="1" ht="8" customHeight="1"/>
    <row r="2" ht="50" customHeight="1">
      <c r="B2" s="40" t="inlineStr">
        <is>
          <t>📖  MODE D'EMPLOI — MODÈLE SEUIL DE RENTABILITÉ</t>
        </is>
      </c>
    </row>
    <row r="3" ht="30" customHeight="1">
      <c r="B3" s="3" t="inlineStr">
        <is>
          <t>Guide complet d'utilisation — Version du 03/03/2026</t>
        </is>
      </c>
    </row>
    <row r="5">
      <c r="B5" s="4" t="inlineStr">
        <is>
          <t xml:space="preserve">  DÉFINITIONS</t>
        </is>
      </c>
      <c r="C5" s="5" t="n"/>
      <c r="D5" s="5" t="n"/>
      <c r="E5" s="6" t="n"/>
    </row>
    <row r="6">
      <c r="B6" s="12" t="inlineStr">
        <is>
          <t>Terme</t>
        </is>
      </c>
      <c r="C6" s="12" t="inlineStr">
        <is>
          <t>Définition</t>
        </is>
      </c>
      <c r="D6" s="12" t="inlineStr">
        <is>
          <t>Nature</t>
        </is>
      </c>
    </row>
    <row r="7" ht="30" customHeight="1">
      <c r="B7" s="8" t="inlineStr">
        <is>
          <t>Prix de vente unitaire</t>
        </is>
      </c>
      <c r="C7" s="58" t="inlineStr">
        <is>
          <t>Montant HT auquel vous vendez chaque unité (produit ou service).</t>
        </is>
      </c>
      <c r="D7" s="59" t="inlineStr">
        <is>
          <t>Obligatoire</t>
        </is>
      </c>
    </row>
    <row r="8" ht="30" customHeight="1">
      <c r="B8" s="16" t="inlineStr">
        <is>
          <t>Coût variable unitaire</t>
        </is>
      </c>
      <c r="C8" s="60" t="inlineStr">
        <is>
          <t>Charges qui augmentent avec la production : matières premières, commissions, transport…</t>
        </is>
      </c>
      <c r="D8" s="61" t="inlineStr">
        <is>
          <t>Obligatoire</t>
        </is>
      </c>
    </row>
    <row r="9" ht="30" customHeight="1">
      <c r="B9" s="8" t="inlineStr">
        <is>
          <t>Charges fixes</t>
        </is>
      </c>
      <c r="C9" s="58" t="inlineStr">
        <is>
          <t>Coûts indépendants du volume : loyer, salaires fixes, assurances, amortissements…</t>
        </is>
      </c>
      <c r="D9" s="59" t="inlineStr">
        <is>
          <t>Obligatoire</t>
        </is>
      </c>
    </row>
    <row r="10" ht="30" customHeight="1">
      <c r="B10" s="16" t="inlineStr">
        <is>
          <t>Marge sur coût variable</t>
        </is>
      </c>
      <c r="C10" s="60" t="inlineStr">
        <is>
          <t>Différence entre le prix de vente et le coût variable. Elle finance les charges fixes puis le profit.</t>
        </is>
      </c>
      <c r="D10" s="62" t="inlineStr">
        <is>
          <t>Calculé</t>
        </is>
      </c>
    </row>
    <row r="11" ht="30" customHeight="1">
      <c r="B11" s="8" t="inlineStr">
        <is>
          <t>Seuil de rentabilité</t>
        </is>
      </c>
      <c r="C11" s="58" t="inlineStr">
        <is>
          <t>Quantité ou CA à partir desquels l'entreprise ne perd plus d'argent (point mort).</t>
        </is>
      </c>
      <c r="D11" s="63" t="inlineStr">
        <is>
          <t>Calculé</t>
        </is>
      </c>
    </row>
    <row r="12" ht="30" customHeight="1">
      <c r="B12" s="16" t="inlineStr">
        <is>
          <t>Marge de sécurité</t>
        </is>
      </c>
      <c r="C12" s="60" t="inlineStr">
        <is>
          <t>Écart entre vos ventes réelles/prévisionnelles et le seuil. Plus il est élevé, plus l'activité est solide.</t>
        </is>
      </c>
      <c r="D12" s="62" t="inlineStr">
        <is>
          <t>Calculé</t>
        </is>
      </c>
    </row>
    <row r="14">
      <c r="B14" s="4" t="inlineStr">
        <is>
          <t xml:space="preserve">  ÉTAPES D'UTILISATION</t>
        </is>
      </c>
      <c r="C14" s="5" t="n"/>
      <c r="D14" s="5" t="n"/>
      <c r="E14" s="6" t="n"/>
    </row>
    <row r="15">
      <c r="B15" s="35" t="inlineStr">
        <is>
          <t>Étape</t>
        </is>
      </c>
      <c r="C15" s="35" t="inlineStr">
        <is>
          <t>Action</t>
        </is>
      </c>
      <c r="D15" s="35" t="inlineStr">
        <is>
          <t>Détail</t>
        </is>
      </c>
    </row>
    <row r="16" ht="28" customHeight="1">
      <c r="B16" s="64" t="inlineStr">
        <is>
          <t>1</t>
        </is>
      </c>
      <c r="C16" s="65" t="inlineStr">
        <is>
          <t>Aller sur la feuille « Seuil de Rentabilité »</t>
        </is>
      </c>
      <c r="D16" s="66" t="inlineStr">
        <is>
          <t>C'est la feuille principale de saisie et de calcul.</t>
        </is>
      </c>
    </row>
    <row r="17" ht="28" customHeight="1">
      <c r="B17" s="64" t="inlineStr">
        <is>
          <t>2</t>
        </is>
      </c>
      <c r="C17" s="16" t="inlineStr">
        <is>
          <t>Renseigner les cellules jaunes</t>
        </is>
      </c>
      <c r="D17" s="60" t="inlineStr">
        <is>
          <t>Saisissez le prix de vente, le coût variable, les charges fixes et la quantité prévisionnelle.</t>
        </is>
      </c>
    </row>
    <row r="18" ht="28" customHeight="1">
      <c r="B18" s="64" t="inlineStr">
        <is>
          <t>3</t>
        </is>
      </c>
      <c r="C18" s="65" t="inlineStr">
        <is>
          <t>Consulter les indicateurs (Section B)</t>
        </is>
      </c>
      <c r="D18" s="66" t="inlineStr">
        <is>
          <t>Tous les calculs se mettent à jour automatiquement dès que vous modifiez un paramètre.</t>
        </is>
      </c>
    </row>
    <row r="19" ht="28" customHeight="1">
      <c r="B19" s="64" t="inlineStr">
        <is>
          <t>4</t>
        </is>
      </c>
      <c r="C19" s="16" t="inlineStr">
        <is>
          <t>Analyser le tableau de simulation (Section D)</t>
        </is>
      </c>
      <c r="D19" s="60" t="inlineStr">
        <is>
          <t>Visualisez les résultats pour différents volumes de ventes.</t>
        </is>
      </c>
    </row>
    <row r="20" ht="28" customHeight="1">
      <c r="B20" s="64" t="inlineStr">
        <is>
          <t>5</t>
        </is>
      </c>
      <c r="C20" s="65" t="inlineStr">
        <is>
          <t>Explorer les scénarios</t>
        </is>
      </c>
      <c r="D20" s="66" t="inlineStr">
        <is>
          <t>La feuille « Analyse Scénarios » montre l'impact d'une variation de prix ou de charges.</t>
        </is>
      </c>
    </row>
    <row r="21" ht="28" customHeight="1">
      <c r="B21" s="64" t="inlineStr">
        <is>
          <t>6</t>
        </is>
      </c>
      <c r="C21" s="16" t="inlineStr">
        <is>
          <t>Consulter le graphique</t>
        </is>
      </c>
      <c r="D21" s="60" t="inlineStr">
        <is>
          <t>La feuille « Graphique Seuil » représente visuellement les courbes CA, Coût total et CF.</t>
        </is>
      </c>
    </row>
    <row r="23" ht="50" customHeight="1">
      <c r="B23" s="67" t="inlineStr">
        <is>
          <t>💡  CONSEIL : Commencez par définir votre structure de coûts réelle, puis testez plusieurs prix de vente pour identifier le niveau le plus compétitif garantissant une marge de sécurité d'au moins 20-30 %.</t>
        </is>
      </c>
    </row>
  </sheetData>
  <mergeCells count="5">
    <mergeCell ref="B2:E2"/>
    <mergeCell ref="B3:E3"/>
    <mergeCell ref="B5:E5"/>
    <mergeCell ref="B14:E14"/>
    <mergeCell ref="B23:E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2026-03-03T21:56:56Z</dcterms:created>
  <dcterms:modified xmlns:dcterms="http://purl.org/dc/terms/" xmlns:xsi="http://www.w3.org/2001/XMLSchema-instance" xsi:type="dcterms:W3CDTF">2026-03-03T21:56:56Z</dcterms:modified>
</cp:coreProperties>
</file>