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e Courrier" sheetId="1" state="visible" r:id="rId1"/>
    <sheet xmlns:r="http://schemas.openxmlformats.org/officeDocument/2006/relationships" name="Tableau de bord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30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b val="1"/>
      <color rgb="00FFFFFF"/>
      <sz val="10"/>
    </font>
    <font>
      <name val="Calibri"/>
      <i val="1"/>
      <color rgb="001E3A8A"/>
      <sz val="10"/>
    </font>
    <font>
      <name val="Calibri"/>
      <b val="1"/>
      <color rgb="001E3A8A"/>
      <sz val="10"/>
    </font>
    <font>
      <name val="Calibri"/>
      <color rgb="00111827"/>
      <sz val="10"/>
    </font>
    <font>
      <name val="Calibri"/>
      <b val="1"/>
      <color rgb="003B82F6"/>
      <sz val="10"/>
    </font>
    <font>
      <name val="Calibri"/>
      <b val="1"/>
      <color rgb="001E3A8A"/>
      <sz val="9"/>
    </font>
    <font>
      <name val="Calibri"/>
      <b val="1"/>
      <color rgb="001E3A8A"/>
      <sz val="13"/>
    </font>
    <font>
      <name val="Calibri"/>
      <b val="1"/>
      <color rgb="0010B981"/>
      <sz val="9"/>
    </font>
    <font>
      <name val="Calibri"/>
      <b val="1"/>
      <color rgb="0010B981"/>
      <sz val="13"/>
    </font>
    <font>
      <name val="Calibri"/>
      <b val="1"/>
      <color rgb="00F59E0B"/>
      <sz val="9"/>
    </font>
    <font>
      <name val="Calibri"/>
      <b val="1"/>
      <color rgb="00F59E0B"/>
      <sz val="13"/>
    </font>
    <font>
      <name val="Calibri"/>
      <b val="1"/>
      <color rgb="00EF4444"/>
      <sz val="9"/>
    </font>
    <font>
      <name val="Calibri"/>
      <b val="1"/>
      <color rgb="00EF4444"/>
      <sz val="13"/>
    </font>
    <font>
      <name val="Calibri"/>
      <color rgb="00111827"/>
      <sz val="9"/>
    </font>
    <font>
      <name val="Calibri"/>
      <b val="1"/>
      <color rgb="006B7280"/>
      <sz val="9"/>
    </font>
    <font>
      <name val="Calibri"/>
      <b val="1"/>
      <color rgb="00065F46"/>
      <sz val="9"/>
    </font>
    <font>
      <name val="Calibri"/>
      <b val="1"/>
      <color rgb="00FFFFFF"/>
      <sz val="18"/>
    </font>
    <font>
      <name val="Calibri"/>
      <b val="1"/>
      <color rgb="00FFFFFF"/>
      <sz val="9"/>
    </font>
    <font>
      <name val="Calibri"/>
      <b val="1"/>
      <color rgb="001E3A8A"/>
      <sz val="22"/>
    </font>
    <font>
      <name val="Calibri"/>
      <b val="1"/>
      <color rgb="0010B981"/>
      <sz val="22"/>
    </font>
    <font>
      <name val="Calibri"/>
      <b val="1"/>
      <color rgb="00F59E0B"/>
      <sz val="22"/>
    </font>
    <font>
      <name val="Calibri"/>
      <b val="1"/>
      <color rgb="00EF4444"/>
      <sz val="22"/>
    </font>
    <font>
      <name val="Calibri"/>
      <b val="1"/>
      <color rgb="00FFFFFF"/>
      <sz val="12"/>
    </font>
    <font>
      <name val="Calibri"/>
      <b val="1"/>
      <color rgb="00111827"/>
      <sz val="10"/>
    </font>
    <font>
      <name val="Calibri"/>
      <b val="1"/>
      <color rgb="001E3A8A"/>
      <sz val="11"/>
    </font>
    <font>
      <name val="Calibri"/>
      <b val="1"/>
      <color rgb="00FFFFFF"/>
      <sz val="16"/>
    </font>
    <font>
      <name val="Calibri"/>
      <b val="1"/>
      <color rgb="00FFFFFF"/>
      <sz val="11"/>
    </font>
    <font>
      <name val="Calibri"/>
      <i val="1"/>
      <color rgb="009CA3AF"/>
      <sz val="9"/>
    </font>
  </fonts>
  <fills count="14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DBEAFE"/>
      </patternFill>
    </fill>
    <fill>
      <patternFill patternType="solid">
        <fgColor rgb="00F3F4F6"/>
      </patternFill>
    </fill>
    <fill>
      <patternFill patternType="solid">
        <fgColor rgb="00FFFFFF"/>
      </patternFill>
    </fill>
    <fill>
      <patternFill patternType="solid">
        <fgColor rgb="00D1FAE5"/>
      </patternFill>
    </fill>
    <fill>
      <patternFill patternType="solid">
        <fgColor rgb="00FEF3C7"/>
      </patternFill>
    </fill>
    <fill>
      <patternFill patternType="solid">
        <fgColor rgb="00FEE2E2"/>
      </patternFill>
    </fill>
    <fill>
      <patternFill patternType="solid">
        <fgColor rgb="00E5E7EB"/>
      </patternFill>
    </fill>
    <fill>
      <patternFill patternType="solid">
        <fgColor rgb="0010B981"/>
      </patternFill>
    </fill>
    <fill>
      <patternFill patternType="solid">
        <fgColor rgb="00F59E0B"/>
      </patternFill>
    </fill>
    <fill>
      <patternFill patternType="solid">
        <fgColor rgb="00EF4444"/>
      </patternFill>
    </fill>
    <fill>
      <patternFill patternType="solid">
        <fgColor rgb="003B82F6"/>
      </patternFill>
    </fill>
  </fills>
  <borders count="12">
    <border>
      <left/>
      <right/>
      <top/>
      <bottom/>
      <diagonal/>
    </border>
    <border>
      <left style="thin">
        <color rgb="003B82F6"/>
      </left>
      <right style="thin">
        <color rgb="003B82F6"/>
      </right>
      <top style="thin">
        <color rgb="003B82F6"/>
      </top>
      <bottom style="thin">
        <color rgb="003B82F6"/>
      </bottom>
    </border>
    <border>
      <left/>
      <right/>
      <top style="thin">
        <color rgb="003B82F6"/>
      </top>
      <bottom/>
      <diagonal/>
    </border>
    <border>
      <left/>
      <right style="thin">
        <color rgb="003B82F6"/>
      </right>
      <top style="thin">
        <color rgb="003B82F6"/>
      </top>
      <bottom/>
      <diagonal/>
    </border>
    <border>
      <left/>
      <right/>
      <top style="thin">
        <color rgb="003B82F6"/>
      </top>
      <bottom style="thin">
        <color rgb="003B82F6"/>
      </bottom>
      <diagonal/>
    </border>
    <border>
      <left/>
      <right style="thin">
        <color rgb="003B82F6"/>
      </right>
      <top style="thin">
        <color rgb="003B82F6"/>
      </top>
      <bottom style="thin">
        <color rgb="003B82F6"/>
      </bottom>
      <diagonal/>
    </border>
    <border>
      <left style="thin">
        <color rgb="0010B981"/>
      </left>
      <right style="thin">
        <color rgb="0010B981"/>
      </right>
      <top style="thin">
        <color rgb="0010B981"/>
      </top>
      <bottom style="thin">
        <color rgb="0010B981"/>
      </bottom>
    </border>
    <border>
      <left style="thin">
        <color rgb="00F59E0B"/>
      </left>
      <right style="thin">
        <color rgb="00F59E0B"/>
      </right>
      <top style="thin">
        <color rgb="00F59E0B"/>
      </top>
      <bottom style="thin">
        <color rgb="00F59E0B"/>
      </bottom>
    </border>
    <border>
      <left style="thin">
        <color rgb="00EF4444"/>
      </left>
      <right style="thin">
        <color rgb="00EF4444"/>
      </right>
      <top style="thin">
        <color rgb="00EF4444"/>
      </top>
      <bottom style="thin">
        <color rgb="00EF4444"/>
      </bottom>
    </border>
    <border>
      <left style="thin">
        <color rgb="00FFFFFF"/>
      </left>
      <right style="thin">
        <color rgb="00FFFFFF"/>
      </right>
      <top style="thin">
        <color rgb="00FFFFFF"/>
      </top>
      <bottom style="medium">
        <color rgb="003B82F6"/>
      </bottom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  <border>
      <left style="thin">
        <color rgb="00FFFFFF"/>
      </left>
      <right style="thin">
        <color rgb="00FFFFFF"/>
      </right>
      <top style="thin">
        <color rgb="00FFFFFF"/>
      </top>
      <bottom style="thin">
        <color rgb="00FFFFFF"/>
      </bottom>
    </border>
  </borders>
  <cellStyleXfs count="1">
    <xf numFmtId="0" fontId="0" fillId="0" borderId="0"/>
  </cellStyleXfs>
  <cellXfs count="78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right" vertical="center"/>
    </xf>
    <xf numFmtId="0" fontId="3" fillId="3" borderId="0" applyAlignment="1" pivotButton="0" quotePrefix="0" xfId="0">
      <alignment horizontal="left" vertical="center"/>
    </xf>
    <xf numFmtId="0" fontId="4" fillId="4" borderId="0" applyAlignment="1" pivotButton="0" quotePrefix="0" xfId="0">
      <alignment horizontal="right" vertical="center"/>
    </xf>
    <xf numFmtId="0" fontId="5" fillId="5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0" fontId="6" fillId="5" borderId="1" applyAlignment="1" pivotButton="0" quotePrefix="0" xfId="0">
      <alignment horizontal="center" vertical="center"/>
    </xf>
    <xf numFmtId="0" fontId="0" fillId="4" borderId="0" pivotButton="0" quotePrefix="0" xfId="0"/>
    <xf numFmtId="0" fontId="7" fillId="4" borderId="0" applyAlignment="1" pivotButton="0" quotePrefix="0" xfId="0">
      <alignment horizontal="right" vertical="center"/>
    </xf>
    <xf numFmtId="0" fontId="8" fillId="3" borderId="1" applyAlignment="1" pivotButton="0" quotePrefix="0" xfId="0">
      <alignment horizontal="center" vertical="center"/>
    </xf>
    <xf numFmtId="0" fontId="9" fillId="4" borderId="0" applyAlignment="1" pivotButton="0" quotePrefix="0" xfId="0">
      <alignment horizontal="right" vertical="center"/>
    </xf>
    <xf numFmtId="0" fontId="10" fillId="6" borderId="6" applyAlignment="1" pivotButton="0" quotePrefix="0" xfId="0">
      <alignment horizontal="center" vertical="center"/>
    </xf>
    <xf numFmtId="0" fontId="11" fillId="4" borderId="0" applyAlignment="1" pivotButton="0" quotePrefix="0" xfId="0">
      <alignment horizontal="right" vertical="center"/>
    </xf>
    <xf numFmtId="0" fontId="12" fillId="7" borderId="7" applyAlignment="1" pivotButton="0" quotePrefix="0" xfId="0">
      <alignment horizontal="center" vertical="center"/>
    </xf>
    <xf numFmtId="0" fontId="13" fillId="4" borderId="0" applyAlignment="1" pivotButton="0" quotePrefix="0" xfId="0">
      <alignment horizontal="right" vertical="center"/>
    </xf>
    <xf numFmtId="0" fontId="14" fillId="8" borderId="8" applyAlignment="1" pivotButton="0" quotePrefix="0" xfId="0">
      <alignment horizontal="center" vertical="center"/>
    </xf>
    <xf numFmtId="0" fontId="2" fillId="2" borderId="9" applyAlignment="1" pivotButton="0" quotePrefix="0" xfId="0">
      <alignment horizontal="center" vertical="center" wrapText="1"/>
    </xf>
    <xf numFmtId="0" fontId="7" fillId="4" borderId="10" applyAlignment="1" pivotButton="0" quotePrefix="0" xfId="0">
      <alignment horizontal="center" vertical="center" wrapText="1"/>
    </xf>
    <xf numFmtId="0" fontId="15" fillId="4" borderId="10" applyAlignment="1" pivotButton="0" quotePrefix="0" xfId="0">
      <alignment horizontal="center" vertical="center" wrapText="1"/>
    </xf>
    <xf numFmtId="0" fontId="15" fillId="4" borderId="10" applyAlignment="1" pivotButton="0" quotePrefix="0" xfId="0">
      <alignment horizontal="left" vertical="center" wrapText="1"/>
    </xf>
    <xf numFmtId="0" fontId="7" fillId="3" borderId="10" applyAlignment="1" pivotButton="0" quotePrefix="0" xfId="0">
      <alignment horizontal="center" vertical="center" wrapText="1"/>
    </xf>
    <xf numFmtId="0" fontId="11" fillId="7" borderId="10" applyAlignment="1" pivotButton="0" quotePrefix="0" xfId="0">
      <alignment horizontal="center" vertical="center" wrapText="1"/>
    </xf>
    <xf numFmtId="0" fontId="16" fillId="9" borderId="10" applyAlignment="1" pivotButton="0" quotePrefix="0" xfId="0">
      <alignment horizontal="center" vertical="center" wrapText="1"/>
    </xf>
    <xf numFmtId="0" fontId="7" fillId="5" borderId="10" applyAlignment="1" pivotButton="0" quotePrefix="0" xfId="0">
      <alignment horizontal="center" vertical="center" wrapText="1"/>
    </xf>
    <xf numFmtId="0" fontId="15" fillId="5" borderId="10" applyAlignment="1" pivotButton="0" quotePrefix="0" xfId="0">
      <alignment horizontal="center" vertical="center" wrapText="1"/>
    </xf>
    <xf numFmtId="0" fontId="15" fillId="5" borderId="10" applyAlignment="1" pivotButton="0" quotePrefix="0" xfId="0">
      <alignment horizontal="left" vertical="center" wrapText="1"/>
    </xf>
    <xf numFmtId="0" fontId="17" fillId="6" borderId="10" applyAlignment="1" pivotButton="0" quotePrefix="0" xfId="0">
      <alignment horizontal="center" vertical="center" wrapText="1"/>
    </xf>
    <xf numFmtId="0" fontId="13" fillId="8" borderId="10" applyAlignment="1" pivotButton="0" quotePrefix="0" xfId="0">
      <alignment horizontal="center" vertical="center" wrapText="1"/>
    </xf>
    <xf numFmtId="0" fontId="7" fillId="5" borderId="10" applyAlignment="1" pivotButton="0" quotePrefix="0" xfId="0">
      <alignment horizontal="center" vertical="center"/>
    </xf>
    <xf numFmtId="0" fontId="15" fillId="5" borderId="10" applyAlignment="1" pivotButton="0" quotePrefix="0" xfId="0">
      <alignment horizontal="center" vertical="center"/>
    </xf>
    <xf numFmtId="0" fontId="15" fillId="5" borderId="10" applyAlignment="1" pivotButton="0" quotePrefix="0" xfId="0">
      <alignment horizontal="left" vertical="center"/>
    </xf>
    <xf numFmtId="0" fontId="7" fillId="4" borderId="10" applyAlignment="1" pivotButton="0" quotePrefix="0" xfId="0">
      <alignment horizontal="center" vertical="center"/>
    </xf>
    <xf numFmtId="0" fontId="15" fillId="4" borderId="10" applyAlignment="1" pivotButton="0" quotePrefix="0" xfId="0">
      <alignment horizontal="center" vertical="center"/>
    </xf>
    <xf numFmtId="0" fontId="15" fillId="4" borderId="10" applyAlignment="1" pivotButton="0" quotePrefix="0" xfId="0">
      <alignment horizontal="left" vertical="center"/>
    </xf>
    <xf numFmtId="0" fontId="7" fillId="0" borderId="0" pivotButton="0" quotePrefix="0" xfId="0"/>
    <xf numFmtId="0" fontId="7" fillId="3" borderId="10" applyAlignment="1" pivotButton="0" quotePrefix="0" xfId="0">
      <alignment horizontal="center" vertical="center"/>
    </xf>
    <xf numFmtId="0" fontId="17" fillId="6" borderId="10" applyAlignment="1" pivotButton="0" quotePrefix="0" xfId="0">
      <alignment horizontal="center" vertical="center"/>
    </xf>
    <xf numFmtId="0" fontId="13" fillId="8" borderId="10" applyAlignment="1" pivotButton="0" quotePrefix="0" xfId="0">
      <alignment horizontal="center" vertical="center"/>
    </xf>
    <xf numFmtId="0" fontId="11" fillId="7" borderId="10" applyAlignment="1" pivotButton="0" quotePrefix="0" xfId="0">
      <alignment horizontal="center" vertical="center"/>
    </xf>
    <xf numFmtId="0" fontId="18" fillId="2" borderId="0" applyAlignment="1" pivotButton="0" quotePrefix="0" xfId="0">
      <alignment horizontal="left" vertical="center"/>
    </xf>
    <xf numFmtId="0" fontId="19" fillId="2" borderId="11" applyAlignment="1" pivotButton="0" quotePrefix="0" xfId="0">
      <alignment horizontal="center" vertical="center"/>
    </xf>
    <xf numFmtId="0" fontId="19" fillId="10" borderId="11" applyAlignment="1" pivotButton="0" quotePrefix="0" xfId="0">
      <alignment horizontal="center" vertical="center"/>
    </xf>
    <xf numFmtId="0" fontId="19" fillId="11" borderId="11" applyAlignment="1" pivotButton="0" quotePrefix="0" xfId="0">
      <alignment horizontal="center" vertical="center"/>
    </xf>
    <xf numFmtId="0" fontId="19" fillId="12" borderId="11" applyAlignment="1" pivotButton="0" quotePrefix="0" xfId="0">
      <alignment horizontal="center" vertical="center"/>
    </xf>
    <xf numFmtId="0" fontId="20" fillId="3" borderId="11" applyAlignment="1" pivotButton="0" quotePrefix="0" xfId="0">
      <alignment horizontal="center" vertical="center"/>
    </xf>
    <xf numFmtId="0" fontId="21" fillId="6" borderId="11" applyAlignment="1" pivotButton="0" quotePrefix="0" xfId="0">
      <alignment horizontal="center" vertical="center"/>
    </xf>
    <xf numFmtId="0" fontId="22" fillId="7" borderId="11" applyAlignment="1" pivotButton="0" quotePrefix="0" xfId="0">
      <alignment horizontal="center" vertical="center"/>
    </xf>
    <xf numFmtId="0" fontId="23" fillId="8" borderId="11" applyAlignment="1" pivotButton="0" quotePrefix="0" xfId="0">
      <alignment horizontal="center" vertical="center"/>
    </xf>
    <xf numFmtId="0" fontId="0" fillId="3" borderId="11" pivotButton="0" quotePrefix="0" xfId="0"/>
    <xf numFmtId="0" fontId="0" fillId="6" borderId="11" pivotButton="0" quotePrefix="0" xfId="0"/>
    <xf numFmtId="0" fontId="0" fillId="7" borderId="11" pivotButton="0" quotePrefix="0" xfId="0"/>
    <xf numFmtId="0" fontId="0" fillId="8" borderId="11" pivotButton="0" quotePrefix="0" xfId="0"/>
    <xf numFmtId="0" fontId="24" fillId="2" borderId="0" applyAlignment="1" pivotButton="0" quotePrefix="0" xfId="0">
      <alignment horizontal="center" vertical="center"/>
    </xf>
    <xf numFmtId="0" fontId="2" fillId="13" borderId="11" applyAlignment="1" pivotButton="0" quotePrefix="0" xfId="0">
      <alignment horizontal="center" vertical="center"/>
    </xf>
    <xf numFmtId="0" fontId="25" fillId="7" borderId="10" applyAlignment="1" pivotButton="0" quotePrefix="0" xfId="0">
      <alignment horizontal="left" vertical="center"/>
    </xf>
    <xf numFmtId="0" fontId="26" fillId="7" borderId="10" applyAlignment="1" pivotButton="0" quotePrefix="0" xfId="0">
      <alignment horizontal="center" vertical="center"/>
    </xf>
    <xf numFmtId="164" fontId="5" fillId="7" borderId="10" applyAlignment="1" pivotButton="0" quotePrefix="0" xfId="0">
      <alignment horizontal="center" vertical="center"/>
    </xf>
    <xf numFmtId="0" fontId="25" fillId="3" borderId="10" applyAlignment="1" pivotButton="0" quotePrefix="0" xfId="0">
      <alignment horizontal="left" vertical="center"/>
    </xf>
    <xf numFmtId="0" fontId="26" fillId="3" borderId="10" applyAlignment="1" pivotButton="0" quotePrefix="0" xfId="0">
      <alignment horizontal="center" vertical="center"/>
    </xf>
    <xf numFmtId="164" fontId="5" fillId="3" borderId="10" applyAlignment="1" pivotButton="0" quotePrefix="0" xfId="0">
      <alignment horizontal="center" vertical="center"/>
    </xf>
    <xf numFmtId="0" fontId="25" fillId="6" borderId="10" applyAlignment="1" pivotButton="0" quotePrefix="0" xfId="0">
      <alignment horizontal="left" vertical="center"/>
    </xf>
    <xf numFmtId="0" fontId="26" fillId="6" borderId="10" applyAlignment="1" pivotButton="0" quotePrefix="0" xfId="0">
      <alignment horizontal="center" vertical="center"/>
    </xf>
    <xf numFmtId="164" fontId="5" fillId="6" borderId="10" applyAlignment="1" pivotButton="0" quotePrefix="0" xfId="0">
      <alignment horizontal="center" vertical="center"/>
    </xf>
    <xf numFmtId="0" fontId="25" fillId="9" borderId="10" applyAlignment="1" pivotButton="0" quotePrefix="0" xfId="0">
      <alignment horizontal="left" vertical="center"/>
    </xf>
    <xf numFmtId="0" fontId="26" fillId="9" borderId="10" applyAlignment="1" pivotButton="0" quotePrefix="0" xfId="0">
      <alignment horizontal="center" vertical="center"/>
    </xf>
    <xf numFmtId="164" fontId="5" fillId="9" borderId="10" applyAlignment="1" pivotButton="0" quotePrefix="0" xfId="0">
      <alignment horizontal="center" vertical="center"/>
    </xf>
    <xf numFmtId="0" fontId="25" fillId="8" borderId="10" applyAlignment="1" pivotButton="0" quotePrefix="0" xfId="0">
      <alignment horizontal="left" vertical="center"/>
    </xf>
    <xf numFmtId="0" fontId="26" fillId="8" borderId="10" applyAlignment="1" pivotButton="0" quotePrefix="0" xfId="0">
      <alignment horizontal="center" vertical="center"/>
    </xf>
    <xf numFmtId="164" fontId="5" fillId="8" borderId="10" applyAlignment="1" pivotButton="0" quotePrefix="0" xfId="0">
      <alignment horizontal="center" vertical="center"/>
    </xf>
    <xf numFmtId="0" fontId="27" fillId="2" borderId="0" applyAlignment="1" pivotButton="0" quotePrefix="0" xfId="0">
      <alignment horizontal="left" vertical="center"/>
    </xf>
    <xf numFmtId="0" fontId="28" fillId="13" borderId="11" applyAlignment="1" pivotButton="0" quotePrefix="0" xfId="0">
      <alignment horizontal="left" vertical="center"/>
    </xf>
    <xf numFmtId="0" fontId="0" fillId="13" borderId="11" pivotButton="0" quotePrefix="0" xfId="0"/>
    <xf numFmtId="0" fontId="4" fillId="4" borderId="10" applyAlignment="1" pivotButton="0" quotePrefix="0" xfId="0">
      <alignment horizontal="left" vertical="center"/>
    </xf>
    <xf numFmtId="0" fontId="5" fillId="5" borderId="10" applyAlignment="1" pivotButton="0" quotePrefix="0" xfId="0">
      <alignment horizontal="left" vertical="center" wrapText="1"/>
    </xf>
    <xf numFmtId="0" fontId="29" fillId="0" borderId="0" applyAlignment="1" pivotButton="0" quotePrefix="0" xfId="0">
      <alignment horizontal="left" vertical="center"/>
    </xf>
  </cellXfs>
  <cellStyles count="1">
    <cellStyle name="Normal" xfId="0" builtinId="0" hidden="0"/>
  </cellStyles>
  <dxfs count="1"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66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7" customWidth="1" min="1" max="1"/>
    <col width="14" customWidth="1" min="2" max="2"/>
    <col width="14" customWidth="1" min="3" max="3"/>
    <col width="22" customWidth="1" min="4" max="4"/>
    <col width="28" customWidth="1" min="5" max="5"/>
    <col width="38" customWidth="1" min="6" max="6"/>
    <col width="16" customWidth="1" min="7" max="7"/>
    <col width="16" customWidth="1" min="8" max="8"/>
    <col width="14" customWidth="1" min="9" max="9"/>
    <col width="14" customWidth="1" min="10" max="10"/>
    <col width="14" customWidth="1" min="11" max="11"/>
    <col width="22" customWidth="1" min="12" max="12"/>
    <col width="25" customWidth="1" min="13" max="13"/>
  </cols>
  <sheetData>
    <row r="1" ht="10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 ht="50" customHeight="1">
      <c r="A2" s="2" t="inlineStr">
        <is>
          <t>📋  REGISTRE DE COURRIER</t>
        </is>
      </c>
      <c r="K2" s="3" t="inlineStr">
        <is>
          <t>Date : 03/03/2026</t>
        </is>
      </c>
    </row>
    <row r="3" ht="18" customHeight="1">
      <c r="A3" s="4" t="inlineStr">
        <is>
          <t>Suivi et traçabilité de la correspondance entrante et sortante</t>
        </is>
      </c>
    </row>
    <row r="4" ht="22" customHeight="1">
      <c r="A4" s="5" t="inlineStr">
        <is>
          <t>Organisation :</t>
        </is>
      </c>
      <c r="C4" s="6" t="inlineStr">
        <is>
          <t>Nom de votre organisation</t>
        </is>
      </c>
      <c r="D4" s="7" t="n"/>
      <c r="E4" s="8" t="n"/>
      <c r="F4" s="5" t="inlineStr">
        <is>
          <t>Responsable courrier :</t>
        </is>
      </c>
      <c r="H4" s="6" t="inlineStr">
        <is>
          <t>Nom du responsable</t>
        </is>
      </c>
      <c r="I4" s="8" t="n"/>
      <c r="J4" s="5" t="inlineStr">
        <is>
          <t>Exercice :</t>
        </is>
      </c>
      <c r="K4" s="9" t="n">
        <v>2026</v>
      </c>
      <c r="L4" s="7" t="n"/>
      <c r="M4" s="8" t="n"/>
    </row>
    <row r="5" ht="18" customHeight="1">
      <c r="A5" s="10" t="n"/>
      <c r="B5" s="10" t="n"/>
      <c r="C5" s="10" t="n"/>
      <c r="D5" s="10" t="n"/>
      <c r="E5" s="10" t="n"/>
      <c r="F5" s="10" t="n"/>
      <c r="G5" s="10" t="n"/>
      <c r="H5" s="10" t="n"/>
      <c r="I5" s="10" t="n"/>
      <c r="J5" s="10" t="n"/>
      <c r="K5" s="10" t="n"/>
      <c r="L5" s="10" t="n"/>
      <c r="M5" s="10" t="n"/>
    </row>
    <row r="6" ht="22" customHeight="1">
      <c r="A6" s="11" t="inlineStr">
        <is>
          <t>COURRIERS REÇUS :</t>
        </is>
      </c>
      <c r="C6" s="12">
        <f>COUNTIF(G8:G5000,"Entrant")</f>
        <v/>
      </c>
      <c r="D6" s="13" t="inlineStr">
        <is>
          <t>COURRIERS ENVOYÉS :</t>
        </is>
      </c>
      <c r="F6" s="14">
        <f>COUNTIF(G8:G5000,"Sortant")</f>
        <v/>
      </c>
      <c r="G6" s="15" t="inlineStr">
        <is>
          <t>EN ATTENTE :</t>
        </is>
      </c>
      <c r="H6" s="16">
        <f>COUNTIF(J8:J5000,"En attente")</f>
        <v/>
      </c>
      <c r="I6" s="13" t="inlineStr">
        <is>
          <t>TRAITÉS :</t>
        </is>
      </c>
      <c r="J6" s="14">
        <f>COUNTIF(J8:J5000,"Traité")</f>
        <v/>
      </c>
      <c r="K6" s="17" t="inlineStr">
        <is>
          <t>URGENT :</t>
        </is>
      </c>
      <c r="L6" s="18">
        <f>COUNTIF(I8:I5000,"Urgent")</f>
        <v/>
      </c>
      <c r="M6" s="10" t="n"/>
    </row>
    <row r="7" ht="30" customHeight="1">
      <c r="A7" s="19" t="inlineStr">
        <is>
          <t>N°</t>
        </is>
      </c>
      <c r="B7" s="19" t="inlineStr">
        <is>
          <t>Date réception</t>
        </is>
      </c>
      <c r="C7" s="19" t="inlineStr">
        <is>
          <t>Date envoi</t>
        </is>
      </c>
      <c r="D7" s="19" t="inlineStr">
        <is>
          <t>N° courrier</t>
        </is>
      </c>
      <c r="E7" s="19" t="inlineStr">
        <is>
          <t>Expéditeur / Destinataire</t>
        </is>
      </c>
      <c r="F7" s="19" t="inlineStr">
        <is>
          <t>Objet / Description</t>
        </is>
      </c>
      <c r="G7" s="19" t="inlineStr">
        <is>
          <t>Type</t>
        </is>
      </c>
      <c r="H7" s="19" t="inlineStr">
        <is>
          <t>Direction / Service</t>
        </is>
      </c>
      <c r="I7" s="19" t="inlineStr">
        <is>
          <t>Priorité</t>
        </is>
      </c>
      <c r="J7" s="19" t="inlineStr">
        <is>
          <t>Statut</t>
        </is>
      </c>
      <c r="K7" s="19" t="inlineStr">
        <is>
          <t>Échéance</t>
        </is>
      </c>
      <c r="L7" s="19" t="inlineStr">
        <is>
          <t>Réf. interne</t>
        </is>
      </c>
      <c r="M7" s="19" t="inlineStr">
        <is>
          <t>Observations</t>
        </is>
      </c>
    </row>
    <row r="8" ht="22" customHeight="1">
      <c r="A8" s="20" t="n">
        <v>1</v>
      </c>
      <c r="B8" s="21" t="inlineStr">
        <is>
          <t>23/02/2026</t>
        </is>
      </c>
      <c r="C8" s="21" t="inlineStr"/>
      <c r="D8" s="21" t="inlineStr">
        <is>
          <t>REC-2026-0001</t>
        </is>
      </c>
      <c r="E8" s="22" t="inlineStr">
        <is>
          <t>URSSAF</t>
        </is>
      </c>
      <c r="F8" s="22" t="inlineStr">
        <is>
          <t>Rapport d'inspection et recommandations</t>
        </is>
      </c>
      <c r="G8" s="23" t="inlineStr">
        <is>
          <t>Entrant</t>
        </is>
      </c>
      <c r="H8" s="22" t="inlineStr">
        <is>
          <t>Finance</t>
        </is>
      </c>
      <c r="I8" s="24" t="inlineStr">
        <is>
          <t>Haute</t>
        </is>
      </c>
      <c r="J8" s="25" t="inlineStr">
        <is>
          <t>Archivé</t>
        </is>
      </c>
      <c r="K8" s="21" t="inlineStr"/>
      <c r="L8" s="22" t="inlineStr">
        <is>
          <t>REF-2026-0001</t>
        </is>
      </c>
      <c r="M8" s="22" t="inlineStr"/>
    </row>
    <row r="9" ht="22" customHeight="1">
      <c r="A9" s="26" t="n">
        <v>2</v>
      </c>
      <c r="B9" s="27" t="inlineStr">
        <is>
          <t>02/03/2026</t>
        </is>
      </c>
      <c r="C9" s="27" t="inlineStr"/>
      <c r="D9" s="27" t="inlineStr">
        <is>
          <t>REC-2026-0002</t>
        </is>
      </c>
      <c r="E9" s="28" t="inlineStr">
        <is>
          <t>Partenaire XYZ</t>
        </is>
      </c>
      <c r="F9" s="28" t="inlineStr">
        <is>
          <t>Appel d'offres - Marchés publics 2025</t>
        </is>
      </c>
      <c r="G9" s="23" t="inlineStr">
        <is>
          <t>Entrant</t>
        </is>
      </c>
      <c r="H9" s="28" t="inlineStr">
        <is>
          <t>RH</t>
        </is>
      </c>
      <c r="I9" s="23" t="inlineStr">
        <is>
          <t>Normal</t>
        </is>
      </c>
      <c r="J9" s="29" t="inlineStr">
        <is>
          <t>Traité</t>
        </is>
      </c>
      <c r="K9" s="27" t="inlineStr"/>
      <c r="L9" s="28" t="inlineStr">
        <is>
          <t>REF-2026-0002</t>
        </is>
      </c>
      <c r="M9" s="28" t="inlineStr">
        <is>
          <t>Voir pièces jointes</t>
        </is>
      </c>
    </row>
    <row r="10" ht="22" customHeight="1">
      <c r="A10" s="20" t="n">
        <v>3</v>
      </c>
      <c r="B10" s="21" t="inlineStr">
        <is>
          <t>15/02/2026</t>
        </is>
      </c>
      <c r="C10" s="21" t="inlineStr"/>
      <c r="D10" s="21" t="inlineStr">
        <is>
          <t>REC-2026-0003</t>
        </is>
      </c>
      <c r="E10" s="22" t="inlineStr">
        <is>
          <t>Cabinet Dupont &amp; Associés</t>
        </is>
      </c>
      <c r="F10" s="22" t="inlineStr">
        <is>
          <t>Transmission du rapport annuel d'activité</t>
        </is>
      </c>
      <c r="G10" s="23" t="inlineStr">
        <is>
          <t>Entrant</t>
        </is>
      </c>
      <c r="H10" s="22" t="inlineStr">
        <is>
          <t>RH</t>
        </is>
      </c>
      <c r="I10" s="30" t="inlineStr">
        <is>
          <t>Urgent</t>
        </is>
      </c>
      <c r="J10" s="24" t="inlineStr">
        <is>
          <t>En attente</t>
        </is>
      </c>
      <c r="K10" s="21" t="inlineStr">
        <is>
          <t>24/02/2026</t>
        </is>
      </c>
      <c r="L10" s="22" t="inlineStr">
        <is>
          <t>REF-2026-0003</t>
        </is>
      </c>
      <c r="M10" s="22" t="inlineStr">
        <is>
          <t>Voir pièces jointes</t>
        </is>
      </c>
    </row>
    <row r="11" ht="22" customHeight="1">
      <c r="A11" s="26" t="n">
        <v>4</v>
      </c>
      <c r="B11" s="27" t="inlineStr"/>
      <c r="C11" s="27" t="inlineStr">
        <is>
          <t>26/02/2026</t>
        </is>
      </c>
      <c r="D11" s="27" t="inlineStr">
        <is>
          <t>ENV-2026-0004</t>
        </is>
      </c>
      <c r="E11" s="28" t="inlineStr">
        <is>
          <t>Direction Générale</t>
        </is>
      </c>
      <c r="F11" s="28" t="inlineStr">
        <is>
          <t>Demande de subvention - Dossier complet</t>
        </is>
      </c>
      <c r="G11" s="29" t="inlineStr">
        <is>
          <t>Sortant</t>
        </is>
      </c>
      <c r="H11" s="28" t="inlineStr">
        <is>
          <t>Direction Générale</t>
        </is>
      </c>
      <c r="I11" s="24" t="inlineStr">
        <is>
          <t>Haute</t>
        </is>
      </c>
      <c r="J11" s="24" t="inlineStr">
        <is>
          <t>En attente</t>
        </is>
      </c>
      <c r="K11" s="27" t="inlineStr">
        <is>
          <t>18/03/2026</t>
        </is>
      </c>
      <c r="L11" s="28" t="inlineStr">
        <is>
          <t>REF-2026-0004</t>
        </is>
      </c>
      <c r="M11" s="28" t="inlineStr"/>
    </row>
    <row r="12" ht="22" customHeight="1">
      <c r="A12" s="20" t="n">
        <v>5</v>
      </c>
      <c r="B12" s="21" t="inlineStr">
        <is>
          <t>04/01/2026</t>
        </is>
      </c>
      <c r="C12" s="21" t="inlineStr"/>
      <c r="D12" s="21" t="inlineStr">
        <is>
          <t>REC-2026-0005</t>
        </is>
      </c>
      <c r="E12" s="22" t="inlineStr">
        <is>
          <t>Mairie de Paris</t>
        </is>
      </c>
      <c r="F12" s="22" t="inlineStr">
        <is>
          <t>Transmission de documents administratifs</t>
        </is>
      </c>
      <c r="G12" s="23" t="inlineStr">
        <is>
          <t>Entrant</t>
        </is>
      </c>
      <c r="H12" s="22" t="inlineStr">
        <is>
          <t>Juridique</t>
        </is>
      </c>
      <c r="I12" s="23" t="inlineStr">
        <is>
          <t>Normal</t>
        </is>
      </c>
      <c r="J12" s="30" t="inlineStr">
        <is>
          <t>Retourné</t>
        </is>
      </c>
      <c r="K12" s="21" t="inlineStr">
        <is>
          <t>31/01/2026</t>
        </is>
      </c>
      <c r="L12" s="22" t="inlineStr">
        <is>
          <t>REF-2026-0005</t>
        </is>
      </c>
      <c r="M12" s="22" t="inlineStr">
        <is>
          <t>À transmettre à la DG</t>
        </is>
      </c>
    </row>
    <row r="13" ht="22" customHeight="1">
      <c r="A13" s="26" t="n">
        <v>6</v>
      </c>
      <c r="B13" s="27" t="inlineStr">
        <is>
          <t>19/01/2026</t>
        </is>
      </c>
      <c r="C13" s="27" t="inlineStr"/>
      <c r="D13" s="27" t="inlineStr">
        <is>
          <t>REC-2026-0006</t>
        </is>
      </c>
      <c r="E13" s="28" t="inlineStr">
        <is>
          <t>Ministère de l'Économie</t>
        </is>
      </c>
      <c r="F13" s="28" t="inlineStr">
        <is>
          <t>Rapport d'inspection et recommandations</t>
        </is>
      </c>
      <c r="G13" s="23" t="inlineStr">
        <is>
          <t>Entrant</t>
        </is>
      </c>
      <c r="H13" s="28" t="inlineStr">
        <is>
          <t>Logistique</t>
        </is>
      </c>
      <c r="I13" s="27" t="inlineStr">
        <is>
          <t>Faible</t>
        </is>
      </c>
      <c r="J13" s="29" t="inlineStr">
        <is>
          <t>Traité</t>
        </is>
      </c>
      <c r="K13" s="27" t="inlineStr"/>
      <c r="L13" s="28" t="inlineStr">
        <is>
          <t>REF-2026-0006</t>
        </is>
      </c>
      <c r="M13" s="28" t="inlineStr">
        <is>
          <t>Urgent - réponse attendue</t>
        </is>
      </c>
    </row>
    <row r="14" ht="22" customHeight="1">
      <c r="A14" s="20" t="n">
        <v>7</v>
      </c>
      <c r="B14" s="21" t="inlineStr"/>
      <c r="C14" s="21" t="inlineStr">
        <is>
          <t>15/01/2026</t>
        </is>
      </c>
      <c r="D14" s="21" t="inlineStr">
        <is>
          <t>ENV-2026-0007</t>
        </is>
      </c>
      <c r="E14" s="22" t="inlineStr">
        <is>
          <t>Direction Générale</t>
        </is>
      </c>
      <c r="F14" s="22" t="inlineStr">
        <is>
          <t>Accord de partenariat et convention de coopération</t>
        </is>
      </c>
      <c r="G14" s="29" t="inlineStr">
        <is>
          <t>Sortant</t>
        </is>
      </c>
      <c r="H14" s="22" t="inlineStr">
        <is>
          <t>Commercial</t>
        </is>
      </c>
      <c r="I14" s="21" t="inlineStr">
        <is>
          <t>Faible</t>
        </is>
      </c>
      <c r="J14" s="23" t="inlineStr">
        <is>
          <t>En cours</t>
        </is>
      </c>
      <c r="K14" s="21" t="inlineStr">
        <is>
          <t>22/01/2026</t>
        </is>
      </c>
      <c r="L14" s="22" t="inlineStr">
        <is>
          <t>REF-2026-0007</t>
        </is>
      </c>
      <c r="M14" s="22" t="inlineStr">
        <is>
          <t>À transmettre à la DG</t>
        </is>
      </c>
    </row>
    <row r="15" ht="22" customHeight="1">
      <c r="A15" s="26" t="n">
        <v>8</v>
      </c>
      <c r="B15" s="27" t="inlineStr"/>
      <c r="C15" s="27" t="inlineStr">
        <is>
          <t>13/02/2026</t>
        </is>
      </c>
      <c r="D15" s="27" t="inlineStr">
        <is>
          <t>ENV-2026-0008</t>
        </is>
      </c>
      <c r="E15" s="28" t="inlineStr">
        <is>
          <t>Service RH</t>
        </is>
      </c>
      <c r="F15" s="28" t="inlineStr">
        <is>
          <t>Demande de congé et justificatif médical</t>
        </is>
      </c>
      <c r="G15" s="29" t="inlineStr">
        <is>
          <t>Sortant</t>
        </is>
      </c>
      <c r="H15" s="28" t="inlineStr">
        <is>
          <t>Communication</t>
        </is>
      </c>
      <c r="I15" s="23" t="inlineStr">
        <is>
          <t>Normal</t>
        </is>
      </c>
      <c r="J15" s="23" t="inlineStr">
        <is>
          <t>En cours</t>
        </is>
      </c>
      <c r="K15" s="27" t="inlineStr">
        <is>
          <t>06/03/2026</t>
        </is>
      </c>
      <c r="L15" s="28" t="inlineStr">
        <is>
          <t>REF-2026-0008</t>
        </is>
      </c>
      <c r="M15" s="28" t="inlineStr"/>
    </row>
    <row r="16" ht="22" customHeight="1">
      <c r="A16" s="20" t="n">
        <v>9</v>
      </c>
      <c r="B16" s="21" t="inlineStr"/>
      <c r="C16" s="21" t="inlineStr">
        <is>
          <t>15/01/2026</t>
        </is>
      </c>
      <c r="D16" s="21" t="inlineStr">
        <is>
          <t>ENV-2026-0009</t>
        </is>
      </c>
      <c r="E16" s="22" t="inlineStr">
        <is>
          <t>Service RH</t>
        </is>
      </c>
      <c r="F16" s="22" t="inlineStr">
        <is>
          <t>Confirmation de commande et bon de livraison</t>
        </is>
      </c>
      <c r="G16" s="29" t="inlineStr">
        <is>
          <t>Sortant</t>
        </is>
      </c>
      <c r="H16" s="22" t="inlineStr">
        <is>
          <t>Logistique</t>
        </is>
      </c>
      <c r="I16" s="30" t="inlineStr">
        <is>
          <t>Urgent</t>
        </is>
      </c>
      <c r="J16" s="30" t="inlineStr">
        <is>
          <t>Retourné</t>
        </is>
      </c>
      <c r="K16" s="21" t="inlineStr">
        <is>
          <t>30/01/2026</t>
        </is>
      </c>
      <c r="L16" s="22" t="inlineStr">
        <is>
          <t>REF-2026-0009</t>
        </is>
      </c>
      <c r="M16" s="22" t="inlineStr">
        <is>
          <t>Voir pièces jointes</t>
        </is>
      </c>
    </row>
    <row r="17" ht="22" customHeight="1">
      <c r="A17" s="26" t="n">
        <v>10</v>
      </c>
      <c r="B17" s="27" t="inlineStr">
        <is>
          <t>29/01/2026</t>
        </is>
      </c>
      <c r="C17" s="27" t="inlineStr"/>
      <c r="D17" s="27" t="inlineStr">
        <is>
          <t>REC-2026-0010</t>
        </is>
      </c>
      <c r="E17" s="28" t="inlineStr">
        <is>
          <t>Mairie de Paris</t>
        </is>
      </c>
      <c r="F17" s="28" t="inlineStr">
        <is>
          <t>Demande de subvention - Dossier complet</t>
        </is>
      </c>
      <c r="G17" s="23" t="inlineStr">
        <is>
          <t>Entrant</t>
        </is>
      </c>
      <c r="H17" s="28" t="inlineStr">
        <is>
          <t>Communication</t>
        </is>
      </c>
      <c r="I17" s="27" t="inlineStr">
        <is>
          <t>Faible</t>
        </is>
      </c>
      <c r="J17" s="29" t="inlineStr">
        <is>
          <t>Traité</t>
        </is>
      </c>
      <c r="K17" s="27" t="inlineStr"/>
      <c r="L17" s="28" t="inlineStr">
        <is>
          <t>REF-2026-0010</t>
        </is>
      </c>
      <c r="M17" s="28" t="inlineStr">
        <is>
          <t>Voir pièces jointes</t>
        </is>
      </c>
    </row>
    <row r="18" ht="22" customHeight="1">
      <c r="A18" s="20" t="n">
        <v>11</v>
      </c>
      <c r="B18" s="21" t="inlineStr">
        <is>
          <t>02/01/2026</t>
        </is>
      </c>
      <c r="C18" s="21" t="inlineStr"/>
      <c r="D18" s="21" t="inlineStr">
        <is>
          <t>REC-2026-0011</t>
        </is>
      </c>
      <c r="E18" s="22" t="inlineStr">
        <is>
          <t>Partenaire XYZ</t>
        </is>
      </c>
      <c r="F18" s="22" t="inlineStr">
        <is>
          <t>Information sur les nouvelles réglementations</t>
        </is>
      </c>
      <c r="G18" s="23" t="inlineStr">
        <is>
          <t>Entrant</t>
        </is>
      </c>
      <c r="H18" s="22" t="inlineStr">
        <is>
          <t>Communication</t>
        </is>
      </c>
      <c r="I18" s="24" t="inlineStr">
        <is>
          <t>Haute</t>
        </is>
      </c>
      <c r="J18" s="29" t="inlineStr">
        <is>
          <t>Traité</t>
        </is>
      </c>
      <c r="K18" s="21" t="inlineStr"/>
      <c r="L18" s="22" t="inlineStr">
        <is>
          <t>REF-2026-0011</t>
        </is>
      </c>
      <c r="M18" s="22" t="inlineStr"/>
    </row>
    <row r="19" ht="22" customHeight="1">
      <c r="A19" s="26" t="n">
        <v>12</v>
      </c>
      <c r="B19" s="27" t="inlineStr">
        <is>
          <t>02/03/2026</t>
        </is>
      </c>
      <c r="C19" s="27" t="inlineStr"/>
      <c r="D19" s="27" t="inlineStr">
        <is>
          <t>REC-2026-0012</t>
        </is>
      </c>
      <c r="E19" s="28" t="inlineStr">
        <is>
          <t>Partenaire XYZ</t>
        </is>
      </c>
      <c r="F19" s="28" t="inlineStr">
        <is>
          <t>Information sur les nouvelles réglementations</t>
        </is>
      </c>
      <c r="G19" s="23" t="inlineStr">
        <is>
          <t>Entrant</t>
        </is>
      </c>
      <c r="H19" s="28" t="inlineStr">
        <is>
          <t>Communication</t>
        </is>
      </c>
      <c r="I19" s="24" t="inlineStr">
        <is>
          <t>Haute</t>
        </is>
      </c>
      <c r="J19" s="24" t="inlineStr">
        <is>
          <t>En attente</t>
        </is>
      </c>
      <c r="K19" s="27" t="inlineStr">
        <is>
          <t>21/03/2026</t>
        </is>
      </c>
      <c r="L19" s="28" t="inlineStr">
        <is>
          <t>REF-2026-0012</t>
        </is>
      </c>
      <c r="M19" s="28" t="inlineStr"/>
    </row>
    <row r="20" ht="22" customHeight="1">
      <c r="A20" s="20" t="n">
        <v>13</v>
      </c>
      <c r="B20" s="21" t="inlineStr">
        <is>
          <t>22/02/2026</t>
        </is>
      </c>
      <c r="C20" s="21" t="inlineStr"/>
      <c r="D20" s="21" t="inlineStr">
        <is>
          <t>REC-2026-0013</t>
        </is>
      </c>
      <c r="E20" s="22" t="inlineStr">
        <is>
          <t>Fournisseur ABC SARL</t>
        </is>
      </c>
      <c r="F20" s="22" t="inlineStr">
        <is>
          <t>Demande de subvention - Dossier complet</t>
        </is>
      </c>
      <c r="G20" s="23" t="inlineStr">
        <is>
          <t>Entrant</t>
        </is>
      </c>
      <c r="H20" s="22" t="inlineStr">
        <is>
          <t>Juridique</t>
        </is>
      </c>
      <c r="I20" s="24" t="inlineStr">
        <is>
          <t>Haute</t>
        </is>
      </c>
      <c r="J20" s="23" t="inlineStr">
        <is>
          <t>En cours</t>
        </is>
      </c>
      <c r="K20" s="21" t="inlineStr">
        <is>
          <t>04/03/2026</t>
        </is>
      </c>
      <c r="L20" s="22" t="inlineStr">
        <is>
          <t>REF-2026-0013</t>
        </is>
      </c>
      <c r="M20" s="22" t="inlineStr"/>
    </row>
    <row r="21" ht="22" customHeight="1">
      <c r="A21" s="26" t="n">
        <v>14</v>
      </c>
      <c r="B21" s="27" t="inlineStr">
        <is>
          <t>02/02/2026</t>
        </is>
      </c>
      <c r="C21" s="27" t="inlineStr"/>
      <c r="D21" s="27" t="inlineStr">
        <is>
          <t>REC-2026-0014</t>
        </is>
      </c>
      <c r="E21" s="28" t="inlineStr">
        <is>
          <t>Fournisseur ABC SARL</t>
        </is>
      </c>
      <c r="F21" s="28" t="inlineStr">
        <is>
          <t>Réponse à votre courrier du mois dernier</t>
        </is>
      </c>
      <c r="G21" s="23" t="inlineStr">
        <is>
          <t>Entrant</t>
        </is>
      </c>
      <c r="H21" s="28" t="inlineStr">
        <is>
          <t>Juridique</t>
        </is>
      </c>
      <c r="I21" s="24" t="inlineStr">
        <is>
          <t>Haute</t>
        </is>
      </c>
      <c r="J21" s="24" t="inlineStr">
        <is>
          <t>En attente</t>
        </is>
      </c>
      <c r="K21" s="27" t="inlineStr">
        <is>
          <t>26/02/2026</t>
        </is>
      </c>
      <c r="L21" s="28" t="inlineStr">
        <is>
          <t>REF-2026-0014</t>
        </is>
      </c>
      <c r="M21" s="28" t="inlineStr">
        <is>
          <t>Voir pièces jointes</t>
        </is>
      </c>
    </row>
    <row r="22" ht="22" customHeight="1">
      <c r="A22" s="20" t="n">
        <v>15</v>
      </c>
      <c r="B22" s="21" t="inlineStr">
        <is>
          <t>01/02/2026</t>
        </is>
      </c>
      <c r="C22" s="21" t="inlineStr"/>
      <c r="D22" s="21" t="inlineStr">
        <is>
          <t>REC-2026-0015</t>
        </is>
      </c>
      <c r="E22" s="22" t="inlineStr">
        <is>
          <t>Mairie de Paris</t>
        </is>
      </c>
      <c r="F22" s="22" t="inlineStr">
        <is>
          <t>Relance pour réponse à notre courrier précédent</t>
        </is>
      </c>
      <c r="G22" s="23" t="inlineStr">
        <is>
          <t>Entrant</t>
        </is>
      </c>
      <c r="H22" s="22" t="inlineStr">
        <is>
          <t>Informatique</t>
        </is>
      </c>
      <c r="I22" s="24" t="inlineStr">
        <is>
          <t>Haute</t>
        </is>
      </c>
      <c r="J22" s="30" t="inlineStr">
        <is>
          <t>Retourné</t>
        </is>
      </c>
      <c r="K22" s="21" t="inlineStr">
        <is>
          <t>12/02/2026</t>
        </is>
      </c>
      <c r="L22" s="22" t="inlineStr">
        <is>
          <t>REF-2026-0015</t>
        </is>
      </c>
      <c r="M22" s="22" t="inlineStr">
        <is>
          <t>Voir pièces jointes</t>
        </is>
      </c>
    </row>
    <row r="23" ht="22" customHeight="1">
      <c r="A23" s="26" t="n">
        <v>16</v>
      </c>
      <c r="B23" s="27" t="inlineStr">
        <is>
          <t>10/01/2026</t>
        </is>
      </c>
      <c r="C23" s="27" t="inlineStr"/>
      <c r="D23" s="27" t="inlineStr">
        <is>
          <t>REC-2026-0016</t>
        </is>
      </c>
      <c r="E23" s="28" t="inlineStr">
        <is>
          <t>Direction des Impôts</t>
        </is>
      </c>
      <c r="F23" s="28" t="inlineStr">
        <is>
          <t>Relance pour réponse à notre courrier précédent</t>
        </is>
      </c>
      <c r="G23" s="23" t="inlineStr">
        <is>
          <t>Entrant</t>
        </is>
      </c>
      <c r="H23" s="28" t="inlineStr">
        <is>
          <t>RH</t>
        </is>
      </c>
      <c r="I23" s="27" t="inlineStr">
        <is>
          <t>Faible</t>
        </is>
      </c>
      <c r="J23" s="25" t="inlineStr">
        <is>
          <t>Archivé</t>
        </is>
      </c>
      <c r="K23" s="27" t="inlineStr"/>
      <c r="L23" s="28" t="inlineStr">
        <is>
          <t>REF-2026-0016</t>
        </is>
      </c>
      <c r="M23" s="28" t="inlineStr">
        <is>
          <t>Urgent - réponse attendue</t>
        </is>
      </c>
    </row>
    <row r="24" ht="22" customHeight="1">
      <c r="A24" s="20" t="n">
        <v>17</v>
      </c>
      <c r="B24" s="21" t="inlineStr">
        <is>
          <t>10/02/2026</t>
        </is>
      </c>
      <c r="C24" s="21" t="inlineStr"/>
      <c r="D24" s="21" t="inlineStr">
        <is>
          <t>REC-2026-0017</t>
        </is>
      </c>
      <c r="E24" s="22" t="inlineStr">
        <is>
          <t>Chambre de Commerce</t>
        </is>
      </c>
      <c r="F24" s="22" t="inlineStr">
        <is>
          <t>Relance pour réponse à notre courrier précédent</t>
        </is>
      </c>
      <c r="G24" s="23" t="inlineStr">
        <is>
          <t>Entrant</t>
        </is>
      </c>
      <c r="H24" s="22" t="inlineStr">
        <is>
          <t>Juridique</t>
        </is>
      </c>
      <c r="I24" s="24" t="inlineStr">
        <is>
          <t>Haute</t>
        </is>
      </c>
      <c r="J24" s="25" t="inlineStr">
        <is>
          <t>Archivé</t>
        </is>
      </c>
      <c r="K24" s="21" t="inlineStr"/>
      <c r="L24" s="22" t="inlineStr">
        <is>
          <t>REF-2026-0017</t>
        </is>
      </c>
      <c r="M24" s="22" t="inlineStr"/>
    </row>
    <row r="25" ht="22" customHeight="1">
      <c r="A25" s="26" t="n">
        <v>18</v>
      </c>
      <c r="B25" s="27" t="inlineStr">
        <is>
          <t>09/01/2026</t>
        </is>
      </c>
      <c r="C25" s="27" t="inlineStr"/>
      <c r="D25" s="27" t="inlineStr">
        <is>
          <t>REC-2026-0018</t>
        </is>
      </c>
      <c r="E25" s="28" t="inlineStr">
        <is>
          <t>Chambre de Commerce</t>
        </is>
      </c>
      <c r="F25" s="28" t="inlineStr">
        <is>
          <t>Validation du procès-verbal de réunion</t>
        </is>
      </c>
      <c r="G25" s="23" t="inlineStr">
        <is>
          <t>Entrant</t>
        </is>
      </c>
      <c r="H25" s="28" t="inlineStr">
        <is>
          <t>Logistique</t>
        </is>
      </c>
      <c r="I25" s="24" t="inlineStr">
        <is>
          <t>Haute</t>
        </is>
      </c>
      <c r="J25" s="30" t="inlineStr">
        <is>
          <t>Retourné</t>
        </is>
      </c>
      <c r="K25" s="27" t="inlineStr">
        <is>
          <t>18/01/2026</t>
        </is>
      </c>
      <c r="L25" s="28" t="inlineStr">
        <is>
          <t>REF-2026-0018</t>
        </is>
      </c>
      <c r="M25" s="28" t="inlineStr"/>
    </row>
    <row r="26" ht="22" customHeight="1">
      <c r="A26" s="20" t="n">
        <v>19</v>
      </c>
      <c r="B26" s="21" t="inlineStr">
        <is>
          <t>02/02/2026</t>
        </is>
      </c>
      <c r="C26" s="21" t="inlineStr"/>
      <c r="D26" s="21" t="inlineStr">
        <is>
          <t>REC-2026-0019</t>
        </is>
      </c>
      <c r="E26" s="22" t="inlineStr">
        <is>
          <t>Direction des Impôts</t>
        </is>
      </c>
      <c r="F26" s="22" t="inlineStr">
        <is>
          <t>Transmission de documents administratifs</t>
        </is>
      </c>
      <c r="G26" s="23" t="inlineStr">
        <is>
          <t>Entrant</t>
        </is>
      </c>
      <c r="H26" s="22" t="inlineStr">
        <is>
          <t>Informatique</t>
        </is>
      </c>
      <c r="I26" s="24" t="inlineStr">
        <is>
          <t>Haute</t>
        </is>
      </c>
      <c r="J26" s="25" t="inlineStr">
        <is>
          <t>Archivé</t>
        </is>
      </c>
      <c r="K26" s="21" t="inlineStr"/>
      <c r="L26" s="22" t="inlineStr">
        <is>
          <t>REF-2026-0019</t>
        </is>
      </c>
      <c r="M26" s="22" t="inlineStr">
        <is>
          <t>Urgent - réponse attendue</t>
        </is>
      </c>
    </row>
    <row r="27" ht="22" customHeight="1">
      <c r="A27" s="26" t="n">
        <v>20</v>
      </c>
      <c r="B27" s="27" t="inlineStr"/>
      <c r="C27" s="27" t="inlineStr">
        <is>
          <t>31/01/2026</t>
        </is>
      </c>
      <c r="D27" s="27" t="inlineStr">
        <is>
          <t>ENV-2026-0020</t>
        </is>
      </c>
      <c r="E27" s="28" t="inlineStr">
        <is>
          <t>Service Commercial</t>
        </is>
      </c>
      <c r="F27" s="28" t="inlineStr">
        <is>
          <t>Transmission du rapport annuel d'activité</t>
        </is>
      </c>
      <c r="G27" s="29" t="inlineStr">
        <is>
          <t>Sortant</t>
        </is>
      </c>
      <c r="H27" s="28" t="inlineStr">
        <is>
          <t>Commercial</t>
        </is>
      </c>
      <c r="I27" s="27" t="inlineStr">
        <is>
          <t>Faible</t>
        </is>
      </c>
      <c r="J27" s="25" t="inlineStr">
        <is>
          <t>Archivé</t>
        </is>
      </c>
      <c r="K27" s="27" t="inlineStr"/>
      <c r="L27" s="28" t="inlineStr">
        <is>
          <t>REF-2026-0020</t>
        </is>
      </c>
      <c r="M27" s="28" t="inlineStr">
        <is>
          <t>Urgent - réponse attendue</t>
        </is>
      </c>
    </row>
    <row r="28" ht="22" customHeight="1">
      <c r="A28" s="20" t="n">
        <v>21</v>
      </c>
      <c r="B28" s="21" t="inlineStr">
        <is>
          <t>08/01/2026</t>
        </is>
      </c>
      <c r="C28" s="21" t="inlineStr"/>
      <c r="D28" s="21" t="inlineStr">
        <is>
          <t>REC-2026-0021</t>
        </is>
      </c>
      <c r="E28" s="22" t="inlineStr">
        <is>
          <t>Partenaire XYZ</t>
        </is>
      </c>
      <c r="F28" s="22" t="inlineStr">
        <is>
          <t>Rapport d'inspection et recommandations</t>
        </is>
      </c>
      <c r="G28" s="23" t="inlineStr">
        <is>
          <t>Entrant</t>
        </is>
      </c>
      <c r="H28" s="22" t="inlineStr">
        <is>
          <t>RH</t>
        </is>
      </c>
      <c r="I28" s="24" t="inlineStr">
        <is>
          <t>Haute</t>
        </is>
      </c>
      <c r="J28" s="30" t="inlineStr">
        <is>
          <t>Retourné</t>
        </is>
      </c>
      <c r="K28" s="21" t="inlineStr">
        <is>
          <t>07/02/2026</t>
        </is>
      </c>
      <c r="L28" s="22" t="inlineStr">
        <is>
          <t>REF-2026-0021</t>
        </is>
      </c>
      <c r="M28" s="22" t="inlineStr">
        <is>
          <t>Voir pièces jointes</t>
        </is>
      </c>
    </row>
    <row r="29" ht="22" customHeight="1">
      <c r="A29" s="26" t="n">
        <v>22</v>
      </c>
      <c r="B29" s="27" t="inlineStr">
        <is>
          <t>16/02/2026</t>
        </is>
      </c>
      <c r="C29" s="27" t="inlineStr"/>
      <c r="D29" s="27" t="inlineStr">
        <is>
          <t>REC-2026-0022</t>
        </is>
      </c>
      <c r="E29" s="28" t="inlineStr">
        <is>
          <t>Cabinet Dupont &amp; Associés</t>
        </is>
      </c>
      <c r="F29" s="28" t="inlineStr">
        <is>
          <t>Notification de résiliation de contrat</t>
        </is>
      </c>
      <c r="G29" s="23" t="inlineStr">
        <is>
          <t>Entrant</t>
        </is>
      </c>
      <c r="H29" s="28" t="inlineStr">
        <is>
          <t>Informatique</t>
        </is>
      </c>
      <c r="I29" s="24" t="inlineStr">
        <is>
          <t>Haute</t>
        </is>
      </c>
      <c r="J29" s="23" t="inlineStr">
        <is>
          <t>En cours</t>
        </is>
      </c>
      <c r="K29" s="27" t="inlineStr">
        <is>
          <t>17/03/2026</t>
        </is>
      </c>
      <c r="L29" s="28" t="inlineStr">
        <is>
          <t>REF-2026-0022</t>
        </is>
      </c>
      <c r="M29" s="28" t="inlineStr"/>
    </row>
    <row r="30" ht="22" customHeight="1">
      <c r="A30" s="20" t="n">
        <v>23</v>
      </c>
      <c r="B30" s="21" t="inlineStr"/>
      <c r="C30" s="21" t="inlineStr">
        <is>
          <t>02/03/2026</t>
        </is>
      </c>
      <c r="D30" s="21" t="inlineStr">
        <is>
          <t>ENV-2026-0023</t>
        </is>
      </c>
      <c r="E30" s="22" t="inlineStr">
        <is>
          <t>Service Financier</t>
        </is>
      </c>
      <c r="F30" s="22" t="inlineStr">
        <is>
          <t>Confirmation de commande et bon de livraison</t>
        </is>
      </c>
      <c r="G30" s="29" t="inlineStr">
        <is>
          <t>Sortant</t>
        </is>
      </c>
      <c r="H30" s="22" t="inlineStr">
        <is>
          <t>Commercial</t>
        </is>
      </c>
      <c r="I30" s="23" t="inlineStr">
        <is>
          <t>Normal</t>
        </is>
      </c>
      <c r="J30" s="24" t="inlineStr">
        <is>
          <t>En attente</t>
        </is>
      </c>
      <c r="K30" s="21" t="inlineStr">
        <is>
          <t>10/03/2026</t>
        </is>
      </c>
      <c r="L30" s="22" t="inlineStr">
        <is>
          <t>REF-2026-0023</t>
        </is>
      </c>
      <c r="M30" s="22" t="inlineStr"/>
    </row>
    <row r="31" ht="22" customHeight="1">
      <c r="A31" s="26" t="n">
        <v>24</v>
      </c>
      <c r="B31" s="27" t="inlineStr">
        <is>
          <t>03/03/2026</t>
        </is>
      </c>
      <c r="C31" s="27" t="inlineStr"/>
      <c r="D31" s="27" t="inlineStr">
        <is>
          <t>REC-2026-0024</t>
        </is>
      </c>
      <c r="E31" s="28" t="inlineStr">
        <is>
          <t>Direction des Impôts</t>
        </is>
      </c>
      <c r="F31" s="28" t="inlineStr">
        <is>
          <t>Notification de résiliation de contrat</t>
        </is>
      </c>
      <c r="G31" s="23" t="inlineStr">
        <is>
          <t>Entrant</t>
        </is>
      </c>
      <c r="H31" s="28" t="inlineStr">
        <is>
          <t>Direction Générale</t>
        </is>
      </c>
      <c r="I31" s="27" t="inlineStr">
        <is>
          <t>Faible</t>
        </is>
      </c>
      <c r="J31" s="23" t="inlineStr">
        <is>
          <t>En cours</t>
        </is>
      </c>
      <c r="K31" s="27" t="inlineStr">
        <is>
          <t>19/03/2026</t>
        </is>
      </c>
      <c r="L31" s="28" t="inlineStr">
        <is>
          <t>REF-2026-0024</t>
        </is>
      </c>
      <c r="M31" s="28" t="inlineStr">
        <is>
          <t>Urgent - réponse attendue</t>
        </is>
      </c>
    </row>
    <row r="32" ht="22" customHeight="1">
      <c r="A32" s="20" t="n">
        <v>25</v>
      </c>
      <c r="B32" s="21" t="inlineStr">
        <is>
          <t>14/01/2026</t>
        </is>
      </c>
      <c r="C32" s="21" t="inlineStr"/>
      <c r="D32" s="21" t="inlineStr">
        <is>
          <t>REC-2026-0025</t>
        </is>
      </c>
      <c r="E32" s="22" t="inlineStr">
        <is>
          <t>Client Durand SA</t>
        </is>
      </c>
      <c r="F32" s="22" t="inlineStr">
        <is>
          <t>Notification de convocation à une réunion</t>
        </is>
      </c>
      <c r="G32" s="23" t="inlineStr">
        <is>
          <t>Entrant</t>
        </is>
      </c>
      <c r="H32" s="22" t="inlineStr">
        <is>
          <t>Finance</t>
        </is>
      </c>
      <c r="I32" s="24" t="inlineStr">
        <is>
          <t>Haute</t>
        </is>
      </c>
      <c r="J32" s="23" t="inlineStr">
        <is>
          <t>En cours</t>
        </is>
      </c>
      <c r="K32" s="21" t="inlineStr">
        <is>
          <t>26/01/2026</t>
        </is>
      </c>
      <c r="L32" s="22" t="inlineStr">
        <is>
          <t>REF-2026-0025</t>
        </is>
      </c>
      <c r="M32" s="22" t="inlineStr"/>
    </row>
    <row r="33" ht="22" customHeight="1">
      <c r="A33" s="31">
        <f>26</f>
        <v/>
      </c>
      <c r="B33" s="32" t="n"/>
      <c r="C33" s="32" t="n"/>
      <c r="D33" s="32" t="n"/>
      <c r="E33" s="33" t="n"/>
      <c r="F33" s="33" t="n"/>
      <c r="G33" s="32" t="n"/>
      <c r="H33" s="33" t="n"/>
      <c r="I33" s="32" t="n"/>
      <c r="J33" s="32" t="n"/>
      <c r="K33" s="32" t="n"/>
      <c r="L33" s="33" t="n"/>
      <c r="M33" s="33" t="n"/>
    </row>
    <row r="34" ht="22" customHeight="1">
      <c r="A34" s="34">
        <f>27</f>
        <v/>
      </c>
      <c r="B34" s="35" t="n"/>
      <c r="C34" s="35" t="n"/>
      <c r="D34" s="35" t="n"/>
      <c r="E34" s="36" t="n"/>
      <c r="F34" s="36" t="n"/>
      <c r="G34" s="35" t="n"/>
      <c r="H34" s="36" t="n"/>
      <c r="I34" s="35" t="n"/>
      <c r="J34" s="35" t="n"/>
      <c r="K34" s="35" t="n"/>
      <c r="L34" s="36" t="n"/>
      <c r="M34" s="36" t="n"/>
    </row>
    <row r="35" ht="22" customHeight="1">
      <c r="A35" s="31">
        <f>28</f>
        <v/>
      </c>
      <c r="B35" s="32" t="n"/>
      <c r="C35" s="32" t="n"/>
      <c r="D35" s="32" t="n"/>
      <c r="E35" s="33" t="n"/>
      <c r="F35" s="33" t="n"/>
      <c r="G35" s="32" t="n"/>
      <c r="H35" s="33" t="n"/>
      <c r="I35" s="32" t="n"/>
      <c r="J35" s="32" t="n"/>
      <c r="K35" s="32" t="n"/>
      <c r="L35" s="33" t="n"/>
      <c r="M35" s="33" t="n"/>
    </row>
    <row r="36" ht="22" customHeight="1">
      <c r="A36" s="34">
        <f>29</f>
        <v/>
      </c>
      <c r="B36" s="35" t="n"/>
      <c r="C36" s="35" t="n"/>
      <c r="D36" s="35" t="n"/>
      <c r="E36" s="36" t="n"/>
      <c r="F36" s="36" t="n"/>
      <c r="G36" s="35" t="n"/>
      <c r="H36" s="36" t="n"/>
      <c r="I36" s="35" t="n"/>
      <c r="J36" s="35" t="n"/>
      <c r="K36" s="35" t="n"/>
      <c r="L36" s="36" t="n"/>
      <c r="M36" s="36" t="n"/>
    </row>
    <row r="37" ht="22" customHeight="1">
      <c r="A37" s="31">
        <f>30</f>
        <v/>
      </c>
      <c r="B37" s="32" t="n"/>
      <c r="C37" s="32" t="n"/>
      <c r="D37" s="32" t="n"/>
      <c r="E37" s="33" t="n"/>
      <c r="F37" s="33" t="n"/>
      <c r="G37" s="32" t="n"/>
      <c r="H37" s="33" t="n"/>
      <c r="I37" s="32" t="n"/>
      <c r="J37" s="32" t="n"/>
      <c r="K37" s="32" t="n"/>
      <c r="L37" s="33" t="n"/>
      <c r="M37" s="33" t="n"/>
    </row>
    <row r="38" ht="22" customHeight="1">
      <c r="A38" s="34">
        <f>31</f>
        <v/>
      </c>
      <c r="B38" s="35" t="n"/>
      <c r="C38" s="35" t="n"/>
      <c r="D38" s="35" t="n"/>
      <c r="E38" s="36" t="n"/>
      <c r="F38" s="36" t="n"/>
      <c r="G38" s="35" t="n"/>
      <c r="H38" s="36" t="n"/>
      <c r="I38" s="35" t="n"/>
      <c r="J38" s="35" t="n"/>
      <c r="K38" s="35" t="n"/>
      <c r="L38" s="36" t="n"/>
      <c r="M38" s="36" t="n"/>
    </row>
    <row r="39" ht="22" customHeight="1">
      <c r="A39" s="31">
        <f>32</f>
        <v/>
      </c>
      <c r="B39" s="32" t="n"/>
      <c r="C39" s="32" t="n"/>
      <c r="D39" s="32" t="n"/>
      <c r="E39" s="33" t="n"/>
      <c r="F39" s="33" t="n"/>
      <c r="G39" s="32" t="n"/>
      <c r="H39" s="33" t="n"/>
      <c r="I39" s="32" t="n"/>
      <c r="J39" s="32" t="n"/>
      <c r="K39" s="32" t="n"/>
      <c r="L39" s="33" t="n"/>
      <c r="M39" s="33" t="n"/>
    </row>
    <row r="40" ht="22" customHeight="1">
      <c r="A40" s="34">
        <f>33</f>
        <v/>
      </c>
      <c r="B40" s="35" t="n"/>
      <c r="C40" s="35" t="n"/>
      <c r="D40" s="35" t="n"/>
      <c r="E40" s="36" t="n"/>
      <c r="F40" s="36" t="n"/>
      <c r="G40" s="35" t="n"/>
      <c r="H40" s="36" t="n"/>
      <c r="I40" s="35" t="n"/>
      <c r="J40" s="35" t="n"/>
      <c r="K40" s="35" t="n"/>
      <c r="L40" s="36" t="n"/>
      <c r="M40" s="36" t="n"/>
    </row>
    <row r="41" ht="22" customHeight="1">
      <c r="A41" s="31">
        <f>34</f>
        <v/>
      </c>
      <c r="B41" s="32" t="n"/>
      <c r="C41" s="32" t="n"/>
      <c r="D41" s="32" t="n"/>
      <c r="E41" s="33" t="n"/>
      <c r="F41" s="33" t="n"/>
      <c r="G41" s="32" t="n"/>
      <c r="H41" s="33" t="n"/>
      <c r="I41" s="32" t="n"/>
      <c r="J41" s="32" t="n"/>
      <c r="K41" s="32" t="n"/>
      <c r="L41" s="33" t="n"/>
      <c r="M41" s="33" t="n"/>
    </row>
    <row r="42" ht="22" customHeight="1">
      <c r="A42" s="34">
        <f>35</f>
        <v/>
      </c>
      <c r="B42" s="35" t="n"/>
      <c r="C42" s="35" t="n"/>
      <c r="D42" s="35" t="n"/>
      <c r="E42" s="36" t="n"/>
      <c r="F42" s="36" t="n"/>
      <c r="G42" s="35" t="n"/>
      <c r="H42" s="36" t="n"/>
      <c r="I42" s="35" t="n"/>
      <c r="J42" s="35" t="n"/>
      <c r="K42" s="35" t="n"/>
      <c r="L42" s="36" t="n"/>
      <c r="M42" s="36" t="n"/>
    </row>
    <row r="43" ht="22" customHeight="1">
      <c r="A43" s="31">
        <f>36</f>
        <v/>
      </c>
      <c r="B43" s="32" t="n"/>
      <c r="C43" s="32" t="n"/>
      <c r="D43" s="32" t="n"/>
      <c r="E43" s="33" t="n"/>
      <c r="F43" s="33" t="n"/>
      <c r="G43" s="32" t="n"/>
      <c r="H43" s="33" t="n"/>
      <c r="I43" s="32" t="n"/>
      <c r="J43" s="32" t="n"/>
      <c r="K43" s="32" t="n"/>
      <c r="L43" s="33" t="n"/>
      <c r="M43" s="33" t="n"/>
    </row>
    <row r="44" ht="22" customHeight="1">
      <c r="A44" s="34">
        <f>37</f>
        <v/>
      </c>
      <c r="B44" s="35" t="n"/>
      <c r="C44" s="35" t="n"/>
      <c r="D44" s="35" t="n"/>
      <c r="E44" s="36" t="n"/>
      <c r="F44" s="36" t="n"/>
      <c r="G44" s="35" t="n"/>
      <c r="H44" s="36" t="n"/>
      <c r="I44" s="35" t="n"/>
      <c r="J44" s="35" t="n"/>
      <c r="K44" s="35" t="n"/>
      <c r="L44" s="36" t="n"/>
      <c r="M44" s="36" t="n"/>
    </row>
    <row r="45" ht="22" customHeight="1">
      <c r="A45" s="31">
        <f>38</f>
        <v/>
      </c>
      <c r="B45" s="32" t="n"/>
      <c r="C45" s="32" t="n"/>
      <c r="D45" s="32" t="n"/>
      <c r="E45" s="33" t="n"/>
      <c r="F45" s="33" t="n"/>
      <c r="G45" s="32" t="n"/>
      <c r="H45" s="33" t="n"/>
      <c r="I45" s="32" t="n"/>
      <c r="J45" s="32" t="n"/>
      <c r="K45" s="32" t="n"/>
      <c r="L45" s="33" t="n"/>
      <c r="M45" s="33" t="n"/>
    </row>
    <row r="46" ht="22" customHeight="1">
      <c r="A46" s="34">
        <f>39</f>
        <v/>
      </c>
      <c r="B46" s="35" t="n"/>
      <c r="C46" s="35" t="n"/>
      <c r="D46" s="35" t="n"/>
      <c r="E46" s="36" t="n"/>
      <c r="F46" s="36" t="n"/>
      <c r="G46" s="35" t="n"/>
      <c r="H46" s="36" t="n"/>
      <c r="I46" s="35" t="n"/>
      <c r="J46" s="35" t="n"/>
      <c r="K46" s="35" t="n"/>
      <c r="L46" s="36" t="n"/>
      <c r="M46" s="36" t="n"/>
    </row>
    <row r="47" ht="22" customHeight="1">
      <c r="A47" s="31">
        <f>40</f>
        <v/>
      </c>
      <c r="B47" s="32" t="n"/>
      <c r="C47" s="32" t="n"/>
      <c r="D47" s="32" t="n"/>
      <c r="E47" s="33" t="n"/>
      <c r="F47" s="33" t="n"/>
      <c r="G47" s="32" t="n"/>
      <c r="H47" s="33" t="n"/>
      <c r="I47" s="32" t="n"/>
      <c r="J47" s="32" t="n"/>
      <c r="K47" s="32" t="n"/>
      <c r="L47" s="33" t="n"/>
      <c r="M47" s="33" t="n"/>
    </row>
    <row r="48" ht="22" customHeight="1">
      <c r="A48" s="34">
        <f>41</f>
        <v/>
      </c>
      <c r="B48" s="35" t="n"/>
      <c r="C48" s="35" t="n"/>
      <c r="D48" s="35" t="n"/>
      <c r="E48" s="36" t="n"/>
      <c r="F48" s="36" t="n"/>
      <c r="G48" s="35" t="n"/>
      <c r="H48" s="36" t="n"/>
      <c r="I48" s="35" t="n"/>
      <c r="J48" s="35" t="n"/>
      <c r="K48" s="35" t="n"/>
      <c r="L48" s="36" t="n"/>
      <c r="M48" s="36" t="n"/>
    </row>
    <row r="49" ht="22" customHeight="1">
      <c r="A49" s="31">
        <f>42</f>
        <v/>
      </c>
      <c r="B49" s="32" t="n"/>
      <c r="C49" s="32" t="n"/>
      <c r="D49" s="32" t="n"/>
      <c r="E49" s="33" t="n"/>
      <c r="F49" s="33" t="n"/>
      <c r="G49" s="32" t="n"/>
      <c r="H49" s="33" t="n"/>
      <c r="I49" s="32" t="n"/>
      <c r="J49" s="32" t="n"/>
      <c r="K49" s="32" t="n"/>
      <c r="L49" s="33" t="n"/>
      <c r="M49" s="33" t="n"/>
    </row>
    <row r="50" ht="22" customHeight="1">
      <c r="A50" s="34">
        <f>43</f>
        <v/>
      </c>
      <c r="B50" s="35" t="n"/>
      <c r="C50" s="35" t="n"/>
      <c r="D50" s="35" t="n"/>
      <c r="E50" s="36" t="n"/>
      <c r="F50" s="36" t="n"/>
      <c r="G50" s="35" t="n"/>
      <c r="H50" s="36" t="n"/>
      <c r="I50" s="35" t="n"/>
      <c r="J50" s="35" t="n"/>
      <c r="K50" s="35" t="n"/>
      <c r="L50" s="36" t="n"/>
      <c r="M50" s="36" t="n"/>
    </row>
    <row r="51" ht="22" customHeight="1">
      <c r="A51" s="31">
        <f>44</f>
        <v/>
      </c>
      <c r="B51" s="32" t="n"/>
      <c r="C51" s="32" t="n"/>
      <c r="D51" s="32" t="n"/>
      <c r="E51" s="33" t="n"/>
      <c r="F51" s="33" t="n"/>
      <c r="G51" s="32" t="n"/>
      <c r="H51" s="33" t="n"/>
      <c r="I51" s="32" t="n"/>
      <c r="J51" s="32" t="n"/>
      <c r="K51" s="32" t="n"/>
      <c r="L51" s="33" t="n"/>
      <c r="M51" s="33" t="n"/>
    </row>
    <row r="52" ht="22" customHeight="1">
      <c r="A52" s="34">
        <f>45</f>
        <v/>
      </c>
      <c r="B52" s="35" t="n"/>
      <c r="C52" s="35" t="n"/>
      <c r="D52" s="35" t="n"/>
      <c r="E52" s="36" t="n"/>
      <c r="F52" s="36" t="n"/>
      <c r="G52" s="35" t="n"/>
      <c r="H52" s="36" t="n"/>
      <c r="I52" s="35" t="n"/>
      <c r="J52" s="35" t="n"/>
      <c r="K52" s="35" t="n"/>
      <c r="L52" s="36" t="n"/>
      <c r="M52" s="36" t="n"/>
    </row>
    <row r="53" ht="22" customHeight="1">
      <c r="A53" s="31">
        <f>46</f>
        <v/>
      </c>
      <c r="B53" s="32" t="n"/>
      <c r="C53" s="32" t="n"/>
      <c r="D53" s="32" t="n"/>
      <c r="E53" s="33" t="n"/>
      <c r="F53" s="33" t="n"/>
      <c r="G53" s="32" t="n"/>
      <c r="H53" s="33" t="n"/>
      <c r="I53" s="32" t="n"/>
      <c r="J53" s="32" t="n"/>
      <c r="K53" s="32" t="n"/>
      <c r="L53" s="33" t="n"/>
      <c r="M53" s="33" t="n"/>
    </row>
    <row r="54" ht="22" customHeight="1">
      <c r="A54" s="34">
        <f>47</f>
        <v/>
      </c>
      <c r="B54" s="35" t="n"/>
      <c r="C54" s="35" t="n"/>
      <c r="D54" s="35" t="n"/>
      <c r="E54" s="36" t="n"/>
      <c r="F54" s="36" t="n"/>
      <c r="G54" s="35" t="n"/>
      <c r="H54" s="36" t="n"/>
      <c r="I54" s="35" t="n"/>
      <c r="J54" s="35" t="n"/>
      <c r="K54" s="35" t="n"/>
      <c r="L54" s="36" t="n"/>
      <c r="M54" s="36" t="n"/>
    </row>
    <row r="55" ht="22" customHeight="1">
      <c r="A55" s="31">
        <f>48</f>
        <v/>
      </c>
      <c r="B55" s="32" t="n"/>
      <c r="C55" s="32" t="n"/>
      <c r="D55" s="32" t="n"/>
      <c r="E55" s="33" t="n"/>
      <c r="F55" s="33" t="n"/>
      <c r="G55" s="32" t="n"/>
      <c r="H55" s="33" t="n"/>
      <c r="I55" s="32" t="n"/>
      <c r="J55" s="32" t="n"/>
      <c r="K55" s="32" t="n"/>
      <c r="L55" s="33" t="n"/>
      <c r="M55" s="33" t="n"/>
    </row>
    <row r="56" ht="22" customHeight="1">
      <c r="A56" s="34">
        <f>49</f>
        <v/>
      </c>
      <c r="B56" s="35" t="n"/>
      <c r="C56" s="35" t="n"/>
      <c r="D56" s="35" t="n"/>
      <c r="E56" s="36" t="n"/>
      <c r="F56" s="36" t="n"/>
      <c r="G56" s="35" t="n"/>
      <c r="H56" s="36" t="n"/>
      <c r="I56" s="35" t="n"/>
      <c r="J56" s="35" t="n"/>
      <c r="K56" s="35" t="n"/>
      <c r="L56" s="36" t="n"/>
      <c r="M56" s="36" t="n"/>
    </row>
    <row r="57" ht="22" customHeight="1">
      <c r="A57" s="31">
        <f>50</f>
        <v/>
      </c>
      <c r="B57" s="32" t="n"/>
      <c r="C57" s="32" t="n"/>
      <c r="D57" s="32" t="n"/>
      <c r="E57" s="33" t="n"/>
      <c r="F57" s="33" t="n"/>
      <c r="G57" s="32" t="n"/>
      <c r="H57" s="33" t="n"/>
      <c r="I57" s="32" t="n"/>
      <c r="J57" s="32" t="n"/>
      <c r="K57" s="32" t="n"/>
      <c r="L57" s="33" t="n"/>
      <c r="M57" s="33" t="n"/>
    </row>
    <row r="58" ht="22" customHeight="1">
      <c r="A58" s="34">
        <f>51</f>
        <v/>
      </c>
      <c r="B58" s="35" t="n"/>
      <c r="C58" s="35" t="n"/>
      <c r="D58" s="35" t="n"/>
      <c r="E58" s="36" t="n"/>
      <c r="F58" s="36" t="n"/>
      <c r="G58" s="35" t="n"/>
      <c r="H58" s="36" t="n"/>
      <c r="I58" s="35" t="n"/>
      <c r="J58" s="35" t="n"/>
      <c r="K58" s="35" t="n"/>
      <c r="L58" s="36" t="n"/>
      <c r="M58" s="36" t="n"/>
    </row>
    <row r="59" ht="22" customHeight="1">
      <c r="A59" s="31">
        <f>52</f>
        <v/>
      </c>
      <c r="B59" s="32" t="n"/>
      <c r="C59" s="32" t="n"/>
      <c r="D59" s="32" t="n"/>
      <c r="E59" s="33" t="n"/>
      <c r="F59" s="33" t="n"/>
      <c r="G59" s="32" t="n"/>
      <c r="H59" s="33" t="n"/>
      <c r="I59" s="32" t="n"/>
      <c r="J59" s="32" t="n"/>
      <c r="K59" s="32" t="n"/>
      <c r="L59" s="33" t="n"/>
      <c r="M59" s="33" t="n"/>
    </row>
    <row r="60" ht="22" customHeight="1">
      <c r="A60" s="34">
        <f>53</f>
        <v/>
      </c>
      <c r="B60" s="35" t="n"/>
      <c r="C60" s="35" t="n"/>
      <c r="D60" s="35" t="n"/>
      <c r="E60" s="36" t="n"/>
      <c r="F60" s="36" t="n"/>
      <c r="G60" s="35" t="n"/>
      <c r="H60" s="36" t="n"/>
      <c r="I60" s="35" t="n"/>
      <c r="J60" s="35" t="n"/>
      <c r="K60" s="35" t="n"/>
      <c r="L60" s="36" t="n"/>
      <c r="M60" s="36" t="n"/>
    </row>
    <row r="61" ht="22" customHeight="1">
      <c r="A61" s="31">
        <f>54</f>
        <v/>
      </c>
      <c r="B61" s="32" t="n"/>
      <c r="C61" s="32" t="n"/>
      <c r="D61" s="32" t="n"/>
      <c r="E61" s="33" t="n"/>
      <c r="F61" s="33" t="n"/>
      <c r="G61" s="32" t="n"/>
      <c r="H61" s="33" t="n"/>
      <c r="I61" s="32" t="n"/>
      <c r="J61" s="32" t="n"/>
      <c r="K61" s="32" t="n"/>
      <c r="L61" s="33" t="n"/>
      <c r="M61" s="33" t="n"/>
    </row>
    <row r="62" ht="22" customHeight="1">
      <c r="A62" s="34">
        <f>55</f>
        <v/>
      </c>
      <c r="B62" s="35" t="n"/>
      <c r="C62" s="35" t="n"/>
      <c r="D62" s="35" t="n"/>
      <c r="E62" s="36" t="n"/>
      <c r="F62" s="36" t="n"/>
      <c r="G62" s="35" t="n"/>
      <c r="H62" s="36" t="n"/>
      <c r="I62" s="35" t="n"/>
      <c r="J62" s="35" t="n"/>
      <c r="K62" s="35" t="n"/>
      <c r="L62" s="36" t="n"/>
      <c r="M62" s="36" t="n"/>
    </row>
    <row r="63" ht="18" customHeight="1"/>
    <row r="64" ht="18" customHeight="1"/>
    <row r="65" ht="10" customHeight="1"/>
    <row r="66" ht="18" customHeight="1">
      <c r="A66" s="37" t="inlineStr">
        <is>
          <t>LÉGENDE :</t>
        </is>
      </c>
      <c r="C66" s="38" t="inlineStr">
        <is>
          <t>Entrant</t>
        </is>
      </c>
      <c r="E66" s="39" t="inlineStr">
        <is>
          <t>Sortant</t>
        </is>
      </c>
      <c r="G66" s="40" t="inlineStr">
        <is>
          <t>Urgent</t>
        </is>
      </c>
      <c r="I66" s="41" t="inlineStr">
        <is>
          <t>En attente</t>
        </is>
      </c>
      <c r="K66" s="39" t="inlineStr">
        <is>
          <t>Traité</t>
        </is>
      </c>
    </row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</sheetData>
  <mergeCells count="11">
    <mergeCell ref="A2:J2"/>
    <mergeCell ref="K2:M2"/>
    <mergeCell ref="A3:M3"/>
    <mergeCell ref="A4:B4"/>
    <mergeCell ref="C4:E4"/>
    <mergeCell ref="F4:G4"/>
    <mergeCell ref="H4:I4"/>
    <mergeCell ref="K4:M4"/>
    <mergeCell ref="A6:B6"/>
    <mergeCell ref="D6:E6"/>
    <mergeCell ref="A66:B66"/>
  </mergeCells>
  <conditionalFormatting sqref="A8:M63">
    <cfRule type="expression" priority="1" dxfId="0">
      <formula>$I8="Urgent"</formula>
    </cfRule>
  </conditionalFormatting>
  <dataValidations count="3">
    <dataValidation sqref="G8:G63" showErrorMessage="1" showDropDown="0" showInputMessage="1" allowBlank="1" errorTitle="Valeur invalide" error="Choisissez Entrant ou Sortant" type="list">
      <formula1>"Entrant,Sortant"</formula1>
    </dataValidation>
    <dataValidation sqref="I8:I63" showErrorMessage="1" showDropDown="0" showInputMessage="1" allowBlank="1" errorTitle="Valeur invalide" error="Choisissez une priorité valide" type="list">
      <formula1>"Urgent,Haute,Normal,Faible"</formula1>
    </dataValidation>
    <dataValidation sqref="J8:J63" showErrorMessage="1" showDropDown="0" showInputMessage="1" allowBlank="1" errorTitle="Valeur invalide" error="Choisissez un statut valide" type="list">
      <formula1>"En attente,En cours,Traité,Archivé,Retourné"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H18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2" ht="45" customHeight="1">
      <c r="B2" s="42" t="inlineStr">
        <is>
          <t>📊  TABLEAU DE BORD — REGISTRE COURRIER</t>
        </is>
      </c>
    </row>
    <row r="3" ht="22" customHeight="1">
      <c r="B3" s="4" t="inlineStr">
        <is>
          <t>Généré le 03 March 2026 | Données issues du registre principal</t>
        </is>
      </c>
    </row>
    <row r="5" ht="20" customHeight="1">
      <c r="B5" s="43" t="inlineStr">
        <is>
          <t>📬 Total courriers</t>
        </is>
      </c>
      <c r="C5" s="43" t="inlineStr">
        <is>
          <t>📥 Courriers reçus</t>
        </is>
      </c>
      <c r="D5" s="44" t="inlineStr">
        <is>
          <t>📤 Courriers envoyés</t>
        </is>
      </c>
      <c r="E5" s="45" t="inlineStr">
        <is>
          <t>⏳ En attente</t>
        </is>
      </c>
      <c r="F5" s="44" t="inlineStr">
        <is>
          <t>✅ Traités</t>
        </is>
      </c>
      <c r="G5" s="46" t="inlineStr">
        <is>
          <t>🚨 Urgents</t>
        </is>
      </c>
    </row>
    <row r="6" ht="35" customHeight="1">
      <c r="B6" s="47">
        <f>'Registre Courrier'!C6+'Registre Courrier'!F6</f>
        <v/>
      </c>
      <c r="C6" s="47">
        <f>'Registre Courrier'!C6</f>
        <v/>
      </c>
      <c r="D6" s="48">
        <f>'Registre Courrier'!F6</f>
        <v/>
      </c>
      <c r="E6" s="49">
        <f>'Registre Courrier'!H6</f>
        <v/>
      </c>
      <c r="F6" s="48">
        <f>'Registre Courrier'!J6</f>
        <v/>
      </c>
      <c r="G6" s="50">
        <f>'Registre Courrier'!L6</f>
        <v/>
      </c>
    </row>
    <row r="7" ht="20" customHeight="1">
      <c r="B7" s="51" t="n"/>
      <c r="C7" s="51" t="n"/>
      <c r="D7" s="52" t="n"/>
      <c r="E7" s="53" t="n"/>
      <c r="F7" s="52" t="n"/>
      <c r="G7" s="54" t="n"/>
    </row>
    <row r="12" ht="28" customHeight="1">
      <c r="B12" s="55" t="inlineStr">
        <is>
          <t>RÉPARTITION PAR STATUT</t>
        </is>
      </c>
      <c r="F12" s="55" t="inlineStr">
        <is>
          <t>RÉPARTITION PAR TYPE</t>
        </is>
      </c>
    </row>
    <row r="13" ht="22" customHeight="1">
      <c r="B13" s="56" t="inlineStr">
        <is>
          <t>Statut</t>
        </is>
      </c>
      <c r="C13" s="56" t="inlineStr">
        <is>
          <t>Nombre</t>
        </is>
      </c>
      <c r="D13" s="56" t="inlineStr">
        <is>
          <t>Proportion</t>
        </is>
      </c>
      <c r="F13" s="56" t="inlineStr">
        <is>
          <t>Type</t>
        </is>
      </c>
      <c r="G13" s="56" t="inlineStr">
        <is>
          <t>Nombre</t>
        </is>
      </c>
      <c r="H13" s="56" t="inlineStr">
        <is>
          <t>Proportion</t>
        </is>
      </c>
    </row>
    <row r="14" ht="22" customHeight="1">
      <c r="B14" s="57" t="inlineStr">
        <is>
          <t>En attente</t>
        </is>
      </c>
      <c r="C14" s="58">
        <f>COUNTIF('Registre Courrier'!J8:J5000,"En attente")</f>
        <v/>
      </c>
      <c r="D14" s="59">
        <f>IF((='Registre Courrier'!C6+'Registre Courrier'!F6)=0,0,COUNTIF('Registre Courrier'!J8:J5000,"En attente")/(='Registre Courrier'!C6+'Registre Courrier'!F6))</f>
        <v/>
      </c>
      <c r="F14" s="60" t="inlineStr">
        <is>
          <t>Entrant</t>
        </is>
      </c>
      <c r="G14" s="61">
        <f>COUNTIF('Registre Courrier'!G8:G5000,"Entrant")</f>
        <v/>
      </c>
      <c r="H14" s="62">
        <f>IF((='Registre Courrier'!C6+'Registre Courrier'!F6)=0,0,COUNTIF('Registre Courrier'!G8:G5000,"Entrant")/(='Registre Courrier'!C6+'Registre Courrier'!F6))</f>
        <v/>
      </c>
    </row>
    <row r="15" ht="22" customHeight="1">
      <c r="B15" s="60" t="inlineStr">
        <is>
          <t>En cours</t>
        </is>
      </c>
      <c r="C15" s="61">
        <f>COUNTIF('Registre Courrier'!J8:J5000,"En cours")</f>
        <v/>
      </c>
      <c r="D15" s="62">
        <f>IF((='Registre Courrier'!C6+'Registre Courrier'!F6)=0,0,COUNTIF('Registre Courrier'!J8:J5000,"En cours")/(='Registre Courrier'!C6+'Registre Courrier'!F6))</f>
        <v/>
      </c>
      <c r="F15" s="63" t="inlineStr">
        <is>
          <t>Sortant</t>
        </is>
      </c>
      <c r="G15" s="64">
        <f>COUNTIF('Registre Courrier'!G8:G5000,"Sortant")</f>
        <v/>
      </c>
      <c r="H15" s="65">
        <f>IF((='Registre Courrier'!C6+'Registre Courrier'!F6)=0,0,COUNTIF('Registre Courrier'!G8:G5000,"Sortant")/(='Registre Courrier'!C6+'Registre Courrier'!F6))</f>
        <v/>
      </c>
    </row>
    <row r="16" ht="22" customHeight="1">
      <c r="B16" s="63" t="inlineStr">
        <is>
          <t>Traité</t>
        </is>
      </c>
      <c r="C16" s="64">
        <f>COUNTIF('Registre Courrier'!J8:J5000,"Traité")</f>
        <v/>
      </c>
      <c r="D16" s="65">
        <f>IF((='Registre Courrier'!C6+'Registre Courrier'!F6)=0,0,COUNTIF('Registre Courrier'!J8:J5000,"Traité")/(='Registre Courrier'!C6+'Registre Courrier'!F6))</f>
        <v/>
      </c>
    </row>
    <row r="17" ht="22" customHeight="1">
      <c r="B17" s="66" t="inlineStr">
        <is>
          <t>Archivé</t>
        </is>
      </c>
      <c r="C17" s="67">
        <f>COUNTIF('Registre Courrier'!J8:J5000,"Archivé")</f>
        <v/>
      </c>
      <c r="D17" s="68">
        <f>IF((='Registre Courrier'!C6+'Registre Courrier'!F6)=0,0,COUNTIF('Registre Courrier'!J8:J5000,"Archivé")/(='Registre Courrier'!C6+'Registre Courrier'!F6))</f>
        <v/>
      </c>
    </row>
    <row r="18" ht="22" customHeight="1">
      <c r="B18" s="69" t="inlineStr">
        <is>
          <t>Retourné</t>
        </is>
      </c>
      <c r="C18" s="70">
        <f>COUNTIF('Registre Courrier'!J8:J5000,"Retourné")</f>
        <v/>
      </c>
      <c r="D18" s="71">
        <f>IF((='Registre Courrier'!C6+'Registre Courrier'!F6)=0,0,COUNTIF('Registre Courrier'!J8:J5000,"Retourné")/(='Registre Courrier'!C6+'Registre Courrier'!F6))</f>
        <v/>
      </c>
    </row>
  </sheetData>
  <mergeCells count="4">
    <mergeCell ref="B2:H2"/>
    <mergeCell ref="B3:H3"/>
    <mergeCell ref="B12:D12"/>
    <mergeCell ref="F12:H1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C3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55" customWidth="1" min="3" max="3"/>
    <col width="5" customWidth="1" min="4" max="4"/>
  </cols>
  <sheetData>
    <row r="2" ht="45" customHeight="1">
      <c r="B2" s="72" t="inlineStr">
        <is>
          <t>📖  GUIDE D'UTILISATION — REGISTRE DE COURRIER</t>
        </is>
      </c>
    </row>
    <row r="4" ht="8" customHeight="1"/>
    <row r="5" ht="26" customHeight="1">
      <c r="B5" s="73" t="inlineStr">
        <is>
          <t>▶  PRÉSENTATION</t>
        </is>
      </c>
      <c r="C5" s="74" t="n"/>
    </row>
    <row r="6" ht="22" customHeight="1">
      <c r="B6" s="75" t="inlineStr">
        <is>
          <t xml:space="preserve">  • Objectif</t>
        </is>
      </c>
      <c r="C6" s="76" t="inlineStr">
        <is>
          <t>Ce registre permet de suivre l'ensemble des courriers entrants et sortants de votre organisation.</t>
        </is>
      </c>
    </row>
    <row r="7" ht="22" customHeight="1">
      <c r="B7" s="75" t="inlineStr">
        <is>
          <t xml:space="preserve">  • Onglets disponibles</t>
        </is>
      </c>
      <c r="C7" s="76" t="inlineStr">
        <is>
          <t>Registre Courrier : saisie principale | Tableau de bord : synthèse | Instructions : ce guide</t>
        </is>
      </c>
    </row>
    <row r="8" ht="22" customHeight="1">
      <c r="B8" s="75" t="inlineStr">
        <is>
          <t xml:space="preserve">  • Sauvegarde</t>
        </is>
      </c>
      <c r="C8" s="76" t="inlineStr">
        <is>
          <t>Enregistrez régulièrement le fichier pour éviter toute perte de données.</t>
        </is>
      </c>
    </row>
    <row r="9" ht="8" customHeight="1"/>
    <row r="10" ht="26" customHeight="1">
      <c r="B10" s="73" t="inlineStr">
        <is>
          <t>▶  SAISIE DES DONNÉES</t>
        </is>
      </c>
      <c r="C10" s="74" t="n"/>
    </row>
    <row r="11" ht="22" customHeight="1">
      <c r="B11" s="75" t="inlineStr">
        <is>
          <t xml:space="preserve">  • N° automatique</t>
        </is>
      </c>
      <c r="C11" s="76" t="inlineStr">
        <is>
          <t>Le numéro de ligne est calculé automatiquement. Ne pas modifier la colonne A.</t>
        </is>
      </c>
    </row>
    <row r="12" ht="22" customHeight="1">
      <c r="B12" s="75" t="inlineStr">
        <is>
          <t xml:space="preserve">  • Date réception</t>
        </is>
      </c>
      <c r="C12" s="76" t="inlineStr">
        <is>
          <t>Renseignez la date de réception pour les courriers entrants (format JJ/MM/AAAA).</t>
        </is>
      </c>
    </row>
    <row r="13" ht="22" customHeight="1">
      <c r="B13" s="75" t="inlineStr">
        <is>
          <t xml:space="preserve">  • Date envoi</t>
        </is>
      </c>
      <c r="C13" s="76" t="inlineStr">
        <is>
          <t>Renseignez la date d'envoi pour les courriers sortants (format JJ/MM/AAAA).</t>
        </is>
      </c>
    </row>
    <row r="14" ht="22" customHeight="1">
      <c r="B14" s="75" t="inlineStr">
        <is>
          <t xml:space="preserve">  • N° courrier</t>
        </is>
      </c>
      <c r="C14" s="76" t="inlineStr">
        <is>
          <t>Attribuez un numéro unique : REC-AAAA-XXXX (reçu) ou ENV-AAAA-XXXX (envoyé).</t>
        </is>
      </c>
    </row>
    <row r="15" ht="22" customHeight="1">
      <c r="B15" s="75" t="inlineStr">
        <is>
          <t xml:space="preserve">  • Type</t>
        </is>
      </c>
      <c r="C15" s="76" t="inlineStr">
        <is>
          <t>Sélectionnez dans la liste déroulante : Entrant ou Sortant.</t>
        </is>
      </c>
    </row>
    <row r="16" ht="22" customHeight="1">
      <c r="B16" s="75" t="inlineStr">
        <is>
          <t xml:space="preserve">  • Priorité</t>
        </is>
      </c>
      <c r="C16" s="76" t="inlineStr">
        <is>
          <t>Choisissez : Urgent / Haute / Normal / Faible selon l'importance du courrier.</t>
        </is>
      </c>
    </row>
    <row r="17" ht="22" customHeight="1">
      <c r="B17" s="75" t="inlineStr">
        <is>
          <t xml:space="preserve">  • Statut</t>
        </is>
      </c>
      <c r="C17" s="76" t="inlineStr">
        <is>
          <t>Mettez à jour le statut : En attente → En cours → Traité → Archivé.</t>
        </is>
      </c>
    </row>
    <row r="18" ht="22" customHeight="1">
      <c r="B18" s="75" t="inlineStr">
        <is>
          <t xml:space="preserve">  • Échéance</t>
        </is>
      </c>
      <c r="C18" s="76" t="inlineStr">
        <is>
          <t>Date limite de traitement ou de réponse attendue.</t>
        </is>
      </c>
    </row>
    <row r="19" ht="8" customHeight="1"/>
    <row r="20" ht="26" customHeight="1">
      <c r="B20" s="73" t="inlineStr">
        <is>
          <t>▶  MISE EN FORME AUTOMATIQUE</t>
        </is>
      </c>
      <c r="C20" s="74" t="n"/>
    </row>
    <row r="21" ht="22" customHeight="1">
      <c r="B21" s="75" t="inlineStr">
        <is>
          <t xml:space="preserve">  • Lignes urgentes</t>
        </is>
      </c>
      <c r="C21" s="76" t="inlineStr">
        <is>
          <t>Les courriers marqués 'Urgent' apparaissent en fond rouge automatiquement.</t>
        </is>
      </c>
    </row>
    <row r="22" ht="22" customHeight="1">
      <c r="B22" s="75" t="inlineStr">
        <is>
          <t xml:space="preserve">  • Couleurs statut</t>
        </is>
      </c>
      <c r="C22" s="76" t="inlineStr">
        <is>
          <t>Chaque statut a sa propre couleur pour une lecture rapide.</t>
        </is>
      </c>
    </row>
    <row r="23" ht="22" customHeight="1">
      <c r="B23" s="75" t="inlineStr">
        <is>
          <t xml:space="preserve">  • Compteurs</t>
        </is>
      </c>
      <c r="C23" s="76" t="inlineStr">
        <is>
          <t>Les compteurs en ligne 6 se mettent à jour automatiquement à chaque modification.</t>
        </is>
      </c>
    </row>
    <row r="24" ht="8" customHeight="1"/>
    <row r="25" ht="26" customHeight="1">
      <c r="B25" s="73" t="inlineStr">
        <is>
          <t>▶  BONNES PRATIQUES</t>
        </is>
      </c>
      <c r="C25" s="74" t="n"/>
    </row>
    <row r="26" ht="22" customHeight="1">
      <c r="B26" s="75" t="inlineStr">
        <is>
          <t xml:space="preserve">  • Archivage mensuel</t>
        </is>
      </c>
      <c r="C26" s="76" t="inlineStr">
        <is>
          <t>En fin de mois, filtrez les courriers 'Archivés' et exportez-les si nécessaire.</t>
        </is>
      </c>
    </row>
    <row r="27" ht="22" customHeight="1">
      <c r="B27" s="75" t="inlineStr">
        <is>
          <t xml:space="preserve">  • Numérotation</t>
        </is>
      </c>
      <c r="C27" s="76" t="inlineStr">
        <is>
          <t>Respectez la numérotation séquentielle pour garantir la traçabilité.</t>
        </is>
      </c>
    </row>
    <row r="28" ht="22" customHeight="1">
      <c r="B28" s="75" t="inlineStr">
        <is>
          <t xml:space="preserve">  • Pièces jointes</t>
        </is>
      </c>
      <c r="C28" s="76" t="inlineStr">
        <is>
          <t>Notez dans 'Observations' la liste des pièces jointes associées au courrier.</t>
        </is>
      </c>
    </row>
    <row r="29" ht="22" customHeight="1">
      <c r="B29" s="75" t="inlineStr">
        <is>
          <t xml:space="preserve">  • Référence interne</t>
        </is>
      </c>
      <c r="C29" s="76" t="inlineStr">
        <is>
          <t>La référence interne permet de retrouver le courrier dans votre système GED.</t>
        </is>
      </c>
    </row>
    <row r="32">
      <c r="B32" s="77" t="inlineStr">
        <is>
          <t>Registre de courrier — Version 2026 — Généré le 03/03/2026</t>
        </is>
      </c>
    </row>
  </sheetData>
  <mergeCells count="2">
    <mergeCell ref="B2:C2"/>
    <mergeCell ref="B32:C3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2026-03-03T20:15:20Z</dcterms:created>
  <dcterms:modified xmlns:dcterms="http://purl.org/dc/terms/" xmlns:xsi="http://www.w3.org/2001/XMLSchema-instance" xsi:type="dcterms:W3CDTF">2026-03-03T20:15:20Z</dcterms:modified>
</cp:coreProperties>
</file>